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320" windowHeight="11835" activeTab="5"/>
  </bookViews>
  <sheets>
    <sheet name="Zakladka nr 1" sheetId="1" r:id="rId1"/>
    <sheet name="Zakladka nr 2" sheetId="2" r:id="rId2"/>
    <sheet name="Załącznik nr 3" sheetId="11" r:id="rId3"/>
    <sheet name="Załącznik nr 5" sheetId="12" r:id="rId4"/>
    <sheet name="Załącnik nr 6" sheetId="3" r:id="rId5"/>
    <sheet name="Załacznik nr 7" sheetId="5" r:id="rId6"/>
    <sheet name="Załacznik nr 8" sheetId="14" r:id="rId7"/>
  </sheets>
  <calcPr calcId="125725"/>
</workbook>
</file>

<file path=xl/calcChain.xml><?xml version="1.0" encoding="utf-8"?>
<calcChain xmlns="http://schemas.openxmlformats.org/spreadsheetml/2006/main">
  <c r="D3" i="2"/>
  <c r="D4"/>
  <c r="D5"/>
  <c r="D6"/>
  <c r="D7"/>
  <c r="D8"/>
  <c r="D9"/>
  <c r="D10"/>
  <c r="D14"/>
  <c r="D15"/>
  <c r="D16"/>
  <c r="D20"/>
  <c r="D21"/>
  <c r="D24"/>
  <c r="D25"/>
  <c r="D26"/>
  <c r="D30"/>
  <c r="D31"/>
  <c r="D32"/>
  <c r="D36"/>
  <c r="D37"/>
  <c r="D38"/>
  <c r="D42"/>
  <c r="D43"/>
  <c r="D44"/>
  <c r="D48"/>
  <c r="D52"/>
  <c r="D55"/>
  <c r="D58"/>
  <c r="D59"/>
  <c r="D60"/>
  <c r="D61"/>
  <c r="D62"/>
  <c r="D63"/>
  <c r="D64"/>
  <c r="D68"/>
  <c r="D69"/>
  <c r="D70"/>
  <c r="D74"/>
  <c r="D75"/>
  <c r="D77"/>
  <c r="D78"/>
  <c r="D79"/>
  <c r="D80"/>
  <c r="D81"/>
  <c r="D86"/>
  <c r="D87"/>
  <c r="D88"/>
  <c r="D11"/>
  <c r="C60" i="3"/>
  <c r="C59"/>
  <c r="D89" i="2"/>
  <c r="C58" i="3"/>
  <c r="C57"/>
  <c r="D82" i="2"/>
  <c r="D83"/>
  <c r="C56" i="3"/>
  <c r="C55"/>
  <c r="C54"/>
  <c r="D71" i="2"/>
  <c r="D65"/>
  <c r="C53" i="3"/>
  <c r="C52"/>
  <c r="C50"/>
  <c r="C48"/>
  <c r="D49" i="2"/>
  <c r="D45"/>
  <c r="C74" i="3"/>
  <c r="C73"/>
  <c r="C72"/>
  <c r="C71"/>
  <c r="C70"/>
  <c r="C69"/>
  <c r="C68"/>
  <c r="C67"/>
  <c r="C66"/>
  <c r="C65"/>
  <c r="C83"/>
  <c r="C82"/>
  <c r="C81"/>
  <c r="C80"/>
  <c r="C79"/>
  <c r="C78"/>
  <c r="C77"/>
  <c r="C76"/>
  <c r="C75"/>
  <c r="C64"/>
  <c r="C63"/>
  <c r="C62"/>
  <c r="C61"/>
  <c r="D17" i="2"/>
  <c r="D27"/>
  <c r="D33"/>
  <c r="D39"/>
  <c r="C46" i="3"/>
  <c r="C45"/>
  <c r="C44"/>
  <c r="B42"/>
  <c r="B41"/>
  <c r="B59"/>
  <c r="B57"/>
  <c r="B54"/>
  <c r="B52"/>
  <c r="B50"/>
  <c r="B49"/>
  <c r="B48"/>
  <c r="B47"/>
  <c r="B44"/>
  <c r="B43"/>
  <c r="B40"/>
  <c r="B2"/>
</calcChain>
</file>

<file path=xl/sharedStrings.xml><?xml version="1.0" encoding="utf-8"?>
<sst xmlns="http://schemas.openxmlformats.org/spreadsheetml/2006/main" count="2707" uniqueCount="860">
  <si>
    <t>Lp.</t>
  </si>
  <si>
    <t>Jednostka orgnizacyjna</t>
  </si>
  <si>
    <t>Lokalizacja / przeznaczenie</t>
  </si>
  <si>
    <t>Rok budowy</t>
  </si>
  <si>
    <t>Materiały konstrukcyjne</t>
  </si>
  <si>
    <t>Wartość wybrana</t>
  </si>
  <si>
    <t>ścian</t>
  </si>
  <si>
    <t>stropów</t>
  </si>
  <si>
    <t>stropodachu</t>
  </si>
  <si>
    <t>pokrycie dachu</t>
  </si>
  <si>
    <t>1.</t>
  </si>
  <si>
    <t>2.</t>
  </si>
  <si>
    <t>3.</t>
  </si>
  <si>
    <t>4.</t>
  </si>
  <si>
    <t>5.</t>
  </si>
  <si>
    <t>6.</t>
  </si>
  <si>
    <t>-</t>
  </si>
  <si>
    <t>7.</t>
  </si>
  <si>
    <t>8.</t>
  </si>
  <si>
    <t>9.</t>
  </si>
  <si>
    <t>10.</t>
  </si>
  <si>
    <t>11.</t>
  </si>
  <si>
    <t>12.</t>
  </si>
  <si>
    <t>Nadzór konserwatora</t>
  </si>
  <si>
    <t>Remonty</t>
  </si>
  <si>
    <t>Jednostka organizacyjna</t>
  </si>
  <si>
    <t>Suma ubezpieczenia</t>
  </si>
  <si>
    <t>L.p.</t>
  </si>
  <si>
    <t>Przedmiot ubezpieczenia</t>
  </si>
  <si>
    <t>Sprzęt stacjonarny</t>
  </si>
  <si>
    <t>Sprzęt przenośny</t>
  </si>
  <si>
    <t>Kserokopiarki i urządzenia wielofunkcyjne</t>
  </si>
  <si>
    <t>Centrale i faxy</t>
  </si>
  <si>
    <t>Jednostka</t>
  </si>
  <si>
    <t>Zabezpieczenia przeciwpożarowe</t>
  </si>
  <si>
    <t>Zabezpieczenia przeciwkradzieżowe</t>
  </si>
  <si>
    <t>Nr rej.</t>
  </si>
  <si>
    <t>Marka</t>
  </si>
  <si>
    <t>Typ/model</t>
  </si>
  <si>
    <t>Rodzaj</t>
  </si>
  <si>
    <t>Poj./ład.</t>
  </si>
  <si>
    <t>L. miejsc</t>
  </si>
  <si>
    <t>Nr nadwozia</t>
  </si>
  <si>
    <t>Okres OC</t>
  </si>
  <si>
    <t>Okres AC</t>
  </si>
  <si>
    <t>Lokalizacja</t>
  </si>
  <si>
    <t>Rodzaj sumy ubezpieczenia</t>
  </si>
  <si>
    <t>KB</t>
  </si>
  <si>
    <t>Wyposażenie i urządzenia</t>
  </si>
  <si>
    <t>nie</t>
  </si>
  <si>
    <t>blacha</t>
  </si>
  <si>
    <t>Monitorin wizyjny</t>
  </si>
  <si>
    <t xml:space="preserve">8. </t>
  </si>
  <si>
    <t xml:space="preserve">9. </t>
  </si>
  <si>
    <t>beton</t>
  </si>
  <si>
    <t>tak</t>
  </si>
  <si>
    <t>Centrale telefoniczne, faksy</t>
  </si>
  <si>
    <t>Monitoring</t>
  </si>
  <si>
    <t>papa</t>
  </si>
  <si>
    <t>cegła</t>
  </si>
  <si>
    <t>O</t>
  </si>
  <si>
    <t xml:space="preserve">Rok prod. </t>
  </si>
  <si>
    <t>Aktualna s.u. AC</t>
  </si>
  <si>
    <t>suporex</t>
  </si>
  <si>
    <t>Centrale, aparaty telefoniczne i faksy</t>
  </si>
  <si>
    <t>drewno</t>
  </si>
  <si>
    <t>Wyposażenie i urzadzenia</t>
  </si>
  <si>
    <t>Wyposażenie i urzadzenie</t>
  </si>
  <si>
    <t>Budynek Urzędu Miasta i Gminy, Ruszczańska 27</t>
  </si>
  <si>
    <t>Budynek administracyjno- biurowy, ul. Czarnieckiego 6D</t>
  </si>
  <si>
    <t>Świetlica wiejska w Łęgu, Łęg*</t>
  </si>
  <si>
    <t>Stacja trafo- strefa B, ul. Wyzwolenia, Połaniec*</t>
  </si>
  <si>
    <t>Budynek pogotowia, ul. Madalińskiego, Połaniec</t>
  </si>
  <si>
    <t>Budynki socjalne, ul. Zrębińska (3 budynki)*</t>
  </si>
  <si>
    <t>Centrum rekreacyjno- sportowe, Strużki*</t>
  </si>
  <si>
    <t>Centrum informacji turystycznej, Pl. Uniwersału Połanieckiego 1*</t>
  </si>
  <si>
    <t>Budynek magazynowy, ul. Kołłątaja</t>
  </si>
  <si>
    <t>Lokal L-2, Ruszczańska 23</t>
  </si>
  <si>
    <t>Centrum Kultury i Sztuki, ul. Czarnieckiego 5*</t>
  </si>
  <si>
    <t>Domki handlowe (20 sztuk), ul. Krakowska</t>
  </si>
  <si>
    <t>Kontenery mieszkalne, (10 sztuk) teren Gminy Połaniec</t>
  </si>
  <si>
    <t>Domki dla powodzian, (6 sztuk), ul. Zrębińska i Sienkiewicza*</t>
  </si>
  <si>
    <t>Domek mieszkalny drewniany, ul. Partyzantów 3</t>
  </si>
  <si>
    <t>Budynek Klubu Sportowego Czarni, ul. Sportowa</t>
  </si>
  <si>
    <t>Budynki murowane, ul. Staszowska 4</t>
  </si>
  <si>
    <t>Dom wiejski, Ruszcza Kępa*</t>
  </si>
  <si>
    <t>Budynek OSP, ul. Ruszczańska 20, Połaniec*</t>
  </si>
  <si>
    <t>Budynek OSP, ul. Knothego 3, Ruszcza*</t>
  </si>
  <si>
    <t>Budynek OSP, Rybitwy 57</t>
  </si>
  <si>
    <t>Budynek OSP, Maśnik 27</t>
  </si>
  <si>
    <t>Budynek OSP, Okrągła 9</t>
  </si>
  <si>
    <t>Budynek OSP, Tursko Małe 49A</t>
  </si>
  <si>
    <t>Budynek OSP, Rudniki 45A*</t>
  </si>
  <si>
    <t>Budynek OSP, Zrębin 37</t>
  </si>
  <si>
    <t>Budynek OSP, Zdzieci Stare 31</t>
  </si>
  <si>
    <t>Stacja trafo- strefa C, Brzozowa*</t>
  </si>
  <si>
    <t>Pompownia wód deszczowych strefa B, ul. Wyzwolenia, Połaniec</t>
  </si>
  <si>
    <t>Pompownia wód deszczowych OWD1- strefa C, Brzozowa</t>
  </si>
  <si>
    <t>Pompownia wód deszczowych OWD2-strefa C, Brzozowa</t>
  </si>
  <si>
    <t>Muszla koncertowa, ul. Kr. Jadwigi</t>
  </si>
  <si>
    <t>Przepompownia i oczyszczalnia wód deszczowych, ul. Jędrusiów, Połaniec</t>
  </si>
  <si>
    <t>2008 kompleksowy remont I piętra budynku</t>
  </si>
  <si>
    <t>cegła, beton</t>
  </si>
  <si>
    <t>bloczki betonowe</t>
  </si>
  <si>
    <t>cegł, beton</t>
  </si>
  <si>
    <t>dachowka cermiczna</t>
  </si>
  <si>
    <t>słupy stalowe z okładziną z blachy</t>
  </si>
  <si>
    <t>słupy drewniane</t>
  </si>
  <si>
    <t>2005 instalacja do sieci komputerowej, bieżące remonty</t>
  </si>
  <si>
    <t>słupy drewniane obite deskami, saidingiem</t>
  </si>
  <si>
    <t>Garaże przy pogotowiu, ul. Madalińskiego*</t>
  </si>
  <si>
    <t>1. posadzki, ściany, instalacje - 2002 r                                            2. wewnętrzna instalacja CO i CWU wraz z przyłączem do miejskiej sieci ciepłowniczej - 2013</t>
  </si>
  <si>
    <t>Wymiennikownia (świetlica Oś. Północ), ul. Jędrusiów 14a*</t>
  </si>
  <si>
    <t>Dom wiejski, Zdzieci Nowe*</t>
  </si>
  <si>
    <t>Dom wiejski Kamieniec *</t>
  </si>
  <si>
    <t>ewnętrzne podziemia wylewane z betonu, ocieplone, ściany zewnętrzne kondygnqacji nadziemnej murowane z ceramicznych pustaków szczelinowych, ściany wewnętrzne konstrukcyjne wylewane z betonu</t>
  </si>
  <si>
    <t>żelbetonowe</t>
  </si>
  <si>
    <t>TARIVA III oraz płyta żelbetonowa</t>
  </si>
  <si>
    <t>blacha traprezowa powlekana</t>
  </si>
  <si>
    <t xml:space="preserve">ściany fundamentowe z bloczków betonowych, POROTHERM, ściany działowe z cegły pełnej na parterze, na poddaszu z suchego tynku gipsowego </t>
  </si>
  <si>
    <t>ściany fundamentowe piwnic z bloczków betonowych, ściany nadziemia zewnętrzne z cegły  pełnej, ściany wewnętrzne działowe z cegły dziurawki</t>
  </si>
  <si>
    <t>stropy Akermana, zbrojone prętlami stalowymi żebrowanymi i płyt gipsowo-kartonowyc</t>
  </si>
  <si>
    <t>1. wykonanie instalacji CO i CWU wraz z zagospodarowaniem wiaty na budynek kotłowni oraz monitoring 2013 r. 2.montaż zaworów, filtrów na instalacji CO i CWU - 2014 r</t>
  </si>
  <si>
    <t>1. remont pomieszczeń, stolarka, elewacja, wymiana pokrycia dachowego               2. wykonanie instalacji CO i CWU wraz z technologią kotłowni, wyposażenie i monitoring - 2013 r.          3. montaż zaworów, filtrów na instalacji CO i CWU - 2014 r.</t>
  </si>
  <si>
    <t>1. termomodernizacja budynku                 2. Wykonanie instalacji CO i CWU wraz z technologią kotłowni i monitorin świetlicy - 2013 r.                    3. montaż zaworów, filtrów na instalacji CO i CWU oraz roboty  budwlane w kotłowni- 2014 r.</t>
  </si>
  <si>
    <t>fundamentowe i piwnic: bloczkowe betonowe, zewnętrzne: bloczki gazobetonowe  i trójwarstwowe, wewnętrzne:  z cegły pełnej, działowe: z cegły dziurawki</t>
  </si>
  <si>
    <t>płyty żelbetoniwe</t>
  </si>
  <si>
    <t>1. wykonanie instalacji CO i CWU wraz z technologią kotłowni i monitoring świetlicy 2. montaż zaworów, filtrów na instalacji CO i CWU - 2014 r.</t>
  </si>
  <si>
    <t>z bloczków gazobetonowych na zaprawie cementowo-wapiennej, ściany wewnętrzne nośne z cegły pełnej, działowe z cegły dziurawki</t>
  </si>
  <si>
    <t>wylewane żelbetonowe</t>
  </si>
  <si>
    <t>blacha trapezowa, obróbki z blachy ocynkowanej</t>
  </si>
  <si>
    <t>fundamentowe: bloczki betonowe i kamień, zewnętrzne: bloczki  gazobetonowe ocieplone styropianem, wewnętrzne nosne cegla pełna, działowe: cegła dziurawka</t>
  </si>
  <si>
    <t xml:space="preserve">blacha trapezowa  </t>
  </si>
  <si>
    <t>1. remont pomieszczeń, stolarka, elewacja, roboty elektryczna, instalacja wod. kan., chodniki parkingi wokół strażnicy       2. wykonanie instalacji CO i CWU wraz z technologią kotłowni i monitoring świetlicy - 2013                        2. Montaż kamer wraz z osprzętem  -2013 r.                   3. montaż zaworów, filtrów na instalacji CO i CWU - 2014 r.</t>
  </si>
  <si>
    <t>ściany parteru zewnętrzne warstwowe tradycyjne z bloczków PGS z wkładką styropianową, sciany wewnętrzne nosne z bloczków PGS, ściany działowe z cegły ceramicznej</t>
  </si>
  <si>
    <t>blacha powlekana</t>
  </si>
  <si>
    <t>fundamentowe: z bloczków betonowych i kamienia, zewnętrzne: bloczki gazobetonowe i cegła docieplone styropianem, wewnętrzne: cegła pełna, działowe: cegła dziurawka</t>
  </si>
  <si>
    <t>1. roboty elektryczne, instalacja wod.kan., adaptacja pomieszczeń, remont łazienki, stolarka                         2. wykonanie instalacji CO i CWU, budowa budynku kotłowni wraz z technologią oraz monitoring świetlicy - 2013 r.           3. montaż zaworów, filtrów na instalacji CO i CWU oraz okna  w kotłowni - 2014 r.</t>
  </si>
  <si>
    <t>fundamentowe: żelbetonowe, ściany fundamentowe: bloczki gazobetonowe, ściany wewnętrzne nośne: cegła pełna, ściany wewnętrzne działowe: cegła dziurawka</t>
  </si>
  <si>
    <t>zelbetonowy, ocieplony styropianem</t>
  </si>
  <si>
    <t>blacha powielkana</t>
  </si>
  <si>
    <t>1. izolacje, malowanie wewnętrzne i zewnętrzne, malowanie dachu    2. wykonanie instalacji CO i CWU, budowa budynku kotłowni wraz z technologią, wyposażenie oraz monitoring świetlicy - 2013                      2. montaż zaworów, filtrów na instalacji CO i CWU - 2014 r.</t>
  </si>
  <si>
    <t>1. Urzad Miasta i Gminy</t>
  </si>
  <si>
    <t>3. Centrum Kultury i Sztuki w Połańcu</t>
  </si>
  <si>
    <t>4. Miejsko - Gminna Biblioteka Publiczna</t>
  </si>
  <si>
    <t>5. Warsztata Terapi Zajęciowej</t>
  </si>
  <si>
    <t>6. Ośrodek Sportu i Rekreacji</t>
  </si>
  <si>
    <t>7. Zespół Ekonomiczno - Administracyjny Oswaity i Wychowania</t>
  </si>
  <si>
    <t>8. Przedszkole Publiczne w Połańcu</t>
  </si>
  <si>
    <t>9. Przedszkole Publiczne w Połańcu Filia nr 1</t>
  </si>
  <si>
    <t>10. Przedszkole Publinczne w Poołańcu Filia nr 2</t>
  </si>
  <si>
    <t>11. Publiczna Szkola Podstawowa w Połńcu</t>
  </si>
  <si>
    <t>12. Publiczna Szkoła Podstawowa w Zrębinie</t>
  </si>
  <si>
    <t>13. Publiczne Gimnazjum nr 1</t>
  </si>
  <si>
    <t>14. Zespół Placowek Oswiatowych w Ruszczy</t>
  </si>
  <si>
    <t>13.</t>
  </si>
  <si>
    <t>14.</t>
  </si>
  <si>
    <t>15.</t>
  </si>
  <si>
    <t>1.Urząd Miasta i Gminy</t>
  </si>
  <si>
    <t>2.Ośrodek Pomocy Społecznej</t>
  </si>
  <si>
    <t>4.Miejsko - Gminna Biblioteka Publiczna</t>
  </si>
  <si>
    <t>5.Warsztata Terapi Zajęciowej</t>
  </si>
  <si>
    <t>6. Ośrodek Spotru i Rekreacji</t>
  </si>
  <si>
    <t>7. Zespół Ekonomiczno Administracyjny Oświaty i Wychowania</t>
  </si>
  <si>
    <t>10. Przedszkole Publiczne w Połańcu Filia nr 2</t>
  </si>
  <si>
    <t>11. Publiczna Szkoła Podstawowa w Połańcu</t>
  </si>
  <si>
    <t>Zestaw do projekcji kinowej</t>
  </si>
  <si>
    <t>Glebogryzarki 2 szt.</t>
  </si>
  <si>
    <t>Zamiatarka</t>
  </si>
  <si>
    <t>Kosa spalinowa</t>
  </si>
  <si>
    <t>Budynek kotlowni nr 1 ul. Czarnieckiego w Połańcu</t>
  </si>
  <si>
    <t>Budynek kotlowni nr 2 ul. Kościuszki w Połańcu</t>
  </si>
  <si>
    <t>Budynek wymiennikowni nr 3 ul. Kr. Jadwigi w Połańcu</t>
  </si>
  <si>
    <t>Budynek wymiennikowni nr 4 ul. G. Zajaczka w Połańcu</t>
  </si>
  <si>
    <t>Budynek warsztatowy ul. Kościuszki 37 w Połańcu</t>
  </si>
  <si>
    <t>Budynek wymiennikowni nr 5 ul. Madalińskiego w Połańcu</t>
  </si>
  <si>
    <t>Budynek administracyjny ul. kościuszki 37 w Połańcu</t>
  </si>
  <si>
    <t>Rurociag c.o. do Połańca</t>
  </si>
  <si>
    <t>Ogrodzenie</t>
  </si>
  <si>
    <t>Sprzęt stacjonarny*</t>
  </si>
  <si>
    <t>TSZ 47EH</t>
  </si>
  <si>
    <t>ciężarowy</t>
  </si>
  <si>
    <t>2496/ 994</t>
  </si>
  <si>
    <t>WF0LXXGBVLWJ06508</t>
  </si>
  <si>
    <t>TSZ 10AL</t>
  </si>
  <si>
    <t>osobowy</t>
  </si>
  <si>
    <t>2172/ 620</t>
  </si>
  <si>
    <t>W0L0TGF7552026226</t>
  </si>
  <si>
    <t>TSZ 10KP</t>
  </si>
  <si>
    <t>1108/ -</t>
  </si>
  <si>
    <t>ZFA16900000976431</t>
  </si>
  <si>
    <t>TSZ 07360</t>
  </si>
  <si>
    <t>ciężarowy (śmieciarka)</t>
  </si>
  <si>
    <t>10518/ 12600</t>
  </si>
  <si>
    <t>WMA24SZZ49W134095</t>
  </si>
  <si>
    <t>TSZ 18990</t>
  </si>
  <si>
    <t>1999/ -</t>
  </si>
  <si>
    <t>WF0SXXGBWSCK23224</t>
  </si>
  <si>
    <t>TSZ R411</t>
  </si>
  <si>
    <t>specjalny, pożarniczy</t>
  </si>
  <si>
    <t>2402/ 1527</t>
  </si>
  <si>
    <t>WF0LXXGBFL2P03011</t>
  </si>
  <si>
    <t>TSZ U998</t>
  </si>
  <si>
    <t>4580/ -</t>
  </si>
  <si>
    <t>SUSL70ZZZ4F002227</t>
  </si>
  <si>
    <t>TGR 4000</t>
  </si>
  <si>
    <t>11000/ -</t>
  </si>
  <si>
    <t>21174</t>
  </si>
  <si>
    <t>TSZ 14750</t>
  </si>
  <si>
    <t>ciężarowy, pożarniczy</t>
  </si>
  <si>
    <t>2198/ 1620</t>
  </si>
  <si>
    <t>WF0XXXBDFX6A61631</t>
  </si>
  <si>
    <t>WE 9893P</t>
  </si>
  <si>
    <t>1997/ -</t>
  </si>
  <si>
    <t>ZFA27000064230696</t>
  </si>
  <si>
    <t>TSZ 11209</t>
  </si>
  <si>
    <t>22878,8/ 900</t>
  </si>
  <si>
    <t>ZFA25000001863411</t>
  </si>
  <si>
    <t>TSZ 05698</t>
  </si>
  <si>
    <t>2953/ 1570</t>
  </si>
  <si>
    <t>VF1FDCTL636027658</t>
  </si>
  <si>
    <t>TSZ 01598</t>
  </si>
  <si>
    <t>6374/ -</t>
  </si>
  <si>
    <t>WDB9763641L356141</t>
  </si>
  <si>
    <t>16.</t>
  </si>
  <si>
    <t>TSZ J433</t>
  </si>
  <si>
    <t>2417/ 1240</t>
  </si>
  <si>
    <t>SUL35242710071965</t>
  </si>
  <si>
    <t>18.</t>
  </si>
  <si>
    <t>TSZ 98GG</t>
  </si>
  <si>
    <t>2417/ -</t>
  </si>
  <si>
    <t>Z3B2705706R003679</t>
  </si>
  <si>
    <t>19.</t>
  </si>
  <si>
    <t>TSZ E850</t>
  </si>
  <si>
    <t>2417/ 1400</t>
  </si>
  <si>
    <t>SU11352417Y0069144</t>
  </si>
  <si>
    <t>20.</t>
  </si>
  <si>
    <t>6842/ 4730</t>
  </si>
  <si>
    <t>82746</t>
  </si>
  <si>
    <t>21.</t>
  </si>
  <si>
    <t>TSZ 07298</t>
  </si>
  <si>
    <t>2637/ -</t>
  </si>
  <si>
    <t>Z3B2705709R004859</t>
  </si>
  <si>
    <t>22.</t>
  </si>
  <si>
    <t>TSZ 45RA</t>
  </si>
  <si>
    <t>SAM</t>
  </si>
  <si>
    <t>przyczepka lekka podłodziowa</t>
  </si>
  <si>
    <t xml:space="preserve"> -/ 250</t>
  </si>
  <si>
    <t>WA040067</t>
  </si>
  <si>
    <t>23.</t>
  </si>
  <si>
    <t>KJO 2635</t>
  </si>
  <si>
    <t>-/ 500</t>
  </si>
  <si>
    <t>SV9PC500099GK1095</t>
  </si>
  <si>
    <t>24.</t>
  </si>
  <si>
    <t>TSZ P099</t>
  </si>
  <si>
    <t xml:space="preserve"> -/ 0</t>
  </si>
  <si>
    <t>SV9PC500000GK1052</t>
  </si>
  <si>
    <t>25.</t>
  </si>
  <si>
    <t>TSZ P336</t>
  </si>
  <si>
    <t>-/ 600</t>
  </si>
  <si>
    <t>SV9PC500010GK1014</t>
  </si>
  <si>
    <t>26.</t>
  </si>
  <si>
    <t xml:space="preserve"> -/ 550</t>
  </si>
  <si>
    <t>27.</t>
  </si>
  <si>
    <t>WE 611AH</t>
  </si>
  <si>
    <t xml:space="preserve"> -/ 520</t>
  </si>
  <si>
    <t>UH2000C129P277019</t>
  </si>
  <si>
    <t>28.</t>
  </si>
  <si>
    <t>TSZ 60PR</t>
  </si>
  <si>
    <t>UH2000C1XAP336712</t>
  </si>
  <si>
    <t>29.</t>
  </si>
  <si>
    <t xml:space="preserve"> -/ 500</t>
  </si>
  <si>
    <t>SV9PC500099GK1096</t>
  </si>
  <si>
    <t>30.</t>
  </si>
  <si>
    <t>TSZ0006P</t>
  </si>
  <si>
    <t>przyczepka ciężarowa</t>
  </si>
  <si>
    <t>-/1700</t>
  </si>
  <si>
    <t>SZK200000D0002029</t>
  </si>
  <si>
    <t>31.</t>
  </si>
  <si>
    <t>TSZ0007P</t>
  </si>
  <si>
    <t>-/1680</t>
  </si>
  <si>
    <t>SZK200000D0002030</t>
  </si>
  <si>
    <t>TSZ0008P</t>
  </si>
  <si>
    <t>-/1690</t>
  </si>
  <si>
    <t>SZK200000D0002031</t>
  </si>
  <si>
    <t>33.</t>
  </si>
  <si>
    <t>TSZ0180P</t>
  </si>
  <si>
    <t>przyczepka lekka</t>
  </si>
  <si>
    <t>-/370</t>
  </si>
  <si>
    <t>PKL012130084</t>
  </si>
  <si>
    <t>TSZ 12344</t>
  </si>
  <si>
    <t>autobus</t>
  </si>
  <si>
    <t>2999/ -</t>
  </si>
  <si>
    <t>ZFA25000001911105</t>
  </si>
  <si>
    <t>TSZ 96GF</t>
  </si>
  <si>
    <t>2402/ 1618</t>
  </si>
  <si>
    <t>WF0LXXTTFL6Y05190</t>
  </si>
  <si>
    <t>TSZ 23CG</t>
  </si>
  <si>
    <t>2402/ 1582</t>
  </si>
  <si>
    <t>WF0LXXTTFL5M62457</t>
  </si>
  <si>
    <t>TSZ A700</t>
  </si>
  <si>
    <t>4580/ 5520</t>
  </si>
  <si>
    <t>SUJ090100Y0000202</t>
  </si>
  <si>
    <t>34.</t>
  </si>
  <si>
    <t>KIC 500D</t>
  </si>
  <si>
    <t>2496/ 863</t>
  </si>
  <si>
    <t>WF0HXXGGVHXU98870</t>
  </si>
  <si>
    <t>TSZ07445</t>
  </si>
  <si>
    <t>2287/1240</t>
  </si>
  <si>
    <t>ZFA25000001685704</t>
  </si>
  <si>
    <t>22.01.2013 21.01.2014</t>
  </si>
  <si>
    <t>768-DZ</t>
  </si>
  <si>
    <t>12-04-2013 11-04-2014</t>
  </si>
  <si>
    <t>17.</t>
  </si>
  <si>
    <t>Ford</t>
  </si>
  <si>
    <t>Transit 2.5D</t>
  </si>
  <si>
    <t>Opel</t>
  </si>
  <si>
    <t>Zafira 99-05/ 2,2 DTI Elegance</t>
  </si>
  <si>
    <t>Fiat</t>
  </si>
  <si>
    <t>Panda 169</t>
  </si>
  <si>
    <t>TGA 33</t>
  </si>
  <si>
    <t>MAN</t>
  </si>
  <si>
    <t>S-MAX 2.0 T</t>
  </si>
  <si>
    <t>Faby Transit Furgon</t>
  </si>
  <si>
    <t>Star</t>
  </si>
  <si>
    <t>L70</t>
  </si>
  <si>
    <t>Jelcz</t>
  </si>
  <si>
    <t>`400</t>
  </si>
  <si>
    <t xml:space="preserve">Transit  </t>
  </si>
  <si>
    <t>Scudo</t>
  </si>
  <si>
    <t>Ducato 250</t>
  </si>
  <si>
    <t>Renult</t>
  </si>
  <si>
    <t>Master</t>
  </si>
  <si>
    <t>Mercedes</t>
  </si>
  <si>
    <t>Benz</t>
  </si>
  <si>
    <t>FS Lublin</t>
  </si>
  <si>
    <t>Gaz</t>
  </si>
  <si>
    <t>Gazela</t>
  </si>
  <si>
    <t>TBA 2106</t>
  </si>
  <si>
    <t>GRK 27057-047</t>
  </si>
  <si>
    <t>ZEPPIA</t>
  </si>
  <si>
    <t>PC500</t>
  </si>
  <si>
    <t>CYMERMAN, PC 500</t>
  </si>
  <si>
    <t>S.CYMERMAN, 750</t>
  </si>
  <si>
    <t>TSZ P201</t>
  </si>
  <si>
    <t>przyczepka</t>
  </si>
  <si>
    <t>THULE</t>
  </si>
  <si>
    <t>T-1P</t>
  </si>
  <si>
    <t>KJO 2686</t>
  </si>
  <si>
    <t>CP500</t>
  </si>
  <si>
    <t xml:space="preserve">BLYSS </t>
  </si>
  <si>
    <t>AG29</t>
  </si>
  <si>
    <t>AG30</t>
  </si>
  <si>
    <t>AG31</t>
  </si>
  <si>
    <t>Okres NNW</t>
  </si>
  <si>
    <t xml:space="preserve">Ducato  </t>
  </si>
  <si>
    <t>Transit 350L</t>
  </si>
  <si>
    <t>Transit Facy Furgon 350L</t>
  </si>
  <si>
    <t>2006</t>
  </si>
  <si>
    <t>2005</t>
  </si>
  <si>
    <t>L090M</t>
  </si>
  <si>
    <t>2000</t>
  </si>
  <si>
    <t>35.</t>
  </si>
  <si>
    <t>Tord</t>
  </si>
  <si>
    <t>Transit Kombi</t>
  </si>
  <si>
    <t>1999</t>
  </si>
  <si>
    <t>37.</t>
  </si>
  <si>
    <t>Ducato</t>
  </si>
  <si>
    <t>Melex</t>
  </si>
  <si>
    <t>wolnobiezny</t>
  </si>
  <si>
    <t>2009</t>
  </si>
  <si>
    <t>Budynek pompowni P6 w Trzciance</t>
  </si>
  <si>
    <t>bloczek PGS</t>
  </si>
  <si>
    <t>płyty stropowe kanałaowe</t>
  </si>
  <si>
    <t>kraty</t>
  </si>
  <si>
    <t>Budynek pompowni Px w Suchowoli</t>
  </si>
  <si>
    <t>Budynek ujecia wody w Wiązownicy Małej</t>
  </si>
  <si>
    <t>Budynek pompowni P5 w Niekrasowie</t>
  </si>
  <si>
    <t>Budynek administracyjno - socjlany w Osieku</t>
  </si>
  <si>
    <t>konstrukcja slupowo - ryglowo - stalowa kręcana na śruby</t>
  </si>
  <si>
    <t>płyty pełne typu P</t>
  </si>
  <si>
    <t>2x papa na lepiku</t>
  </si>
  <si>
    <t>2x papa na lepiku dodtkowo 2004r. Wykonana dach kłatowo kleszczowy kryty blacho - dachówką</t>
  </si>
  <si>
    <t>Budynek na agregat w Wązownicy Małej</t>
  </si>
  <si>
    <t>blacha trapezowa na konstrukcji stalowej</t>
  </si>
  <si>
    <t>konstrukcja stalowa z profilu pełnego sprawno - skręcana</t>
  </si>
  <si>
    <t>blacha, dachówka</t>
  </si>
  <si>
    <t>Dom wiejski Wymysłów*</t>
  </si>
  <si>
    <t xml:space="preserve">Dom wiejski, Brzozowa* </t>
  </si>
  <si>
    <t>Plac zabaw i boisko sportowe na oś. Północ</t>
  </si>
  <si>
    <t>Plac zabaw w Maśniku wraz z zagospodaroweniem terenu</t>
  </si>
  <si>
    <t>Park rekreacyjny między ul. Kilińskiego,a Żapniowską</t>
  </si>
  <si>
    <t>Plac zabaw wraz z boiskiem w miejscowości Rybitwy</t>
  </si>
  <si>
    <t>Plac zabaw wraz z boiskiem w miejscowości Zdzieci Stare</t>
  </si>
  <si>
    <t>Plac zabaw wraz z boiskiem w miejscowości Zdzieci Nowe</t>
  </si>
  <si>
    <t>Plac zabaw wraz z boiskiem w miejscowości Zrębin</t>
  </si>
  <si>
    <t>Plac zabaw wraz z boiskiem w miejscowości Kamieniec</t>
  </si>
  <si>
    <t>Plac zabaw wraz z boiskiem w miejscowości Wymysłów</t>
  </si>
  <si>
    <t>Plac zabaw wraz z boiskiem w miejscowości Rudniki</t>
  </si>
  <si>
    <t>Plac zabaw wraz z boiskiem w miejscowości Brzozowa</t>
  </si>
  <si>
    <t>Plac zabaw przy ul. Głowackiego</t>
  </si>
  <si>
    <t>Plac zabaw oś. Południe</t>
  </si>
  <si>
    <t>Ogrodzenie remizy w Ruszczy</t>
  </si>
  <si>
    <t xml:space="preserve">Ogrodzenie Muszli Koncertowej </t>
  </si>
  <si>
    <t>Trybuny drewniane ZPO w Ruszczy</t>
  </si>
  <si>
    <t>Plac zabaw przy ul. Kołłątaja</t>
  </si>
  <si>
    <t>Plac zabaw przy ul. Madalińskiego</t>
  </si>
  <si>
    <t>Park rekreacyjny przy muszli koncertowej</t>
  </si>
  <si>
    <t>Park rekreacyjny przy ul. Madalinskiego</t>
  </si>
  <si>
    <t>Skate park i plac zabaw przy muszli koncertowej</t>
  </si>
  <si>
    <t>16. Przedsiebirstwo Przemysłowo Usługowe Propol Sp. z o.o.</t>
  </si>
  <si>
    <t>Zgodnie z przepisami p.poż.</t>
  </si>
  <si>
    <t xml:space="preserve">Co najmniej dwa zamki wielozastawkowe w kazdych dwaiach zewnetrznych, </t>
  </si>
  <si>
    <t>Co najmniej dwa zamki wielozastawkowe w każdych dwaiach zewnetrznych, stały dozor zewnetrzny</t>
  </si>
  <si>
    <t>Co najmniej dwa zamki wielozastawkowe w każdych dwaiach zewnetrznych, okratowane okna budynku</t>
  </si>
  <si>
    <t>Co najmniej dwa zamki wielozastawkowe w każdych dwaiach zewnetrznych, stały dozor zewnetrzny, system alarmujacy służby z całoobową ochroną</t>
  </si>
  <si>
    <t>Co najmniej dwa zamki wielozastawkowe w każdych dwaiach zewnetrznych, stały dozor zewnetrzny, system alarmujacy służby z całoobową ochroną, system alarmujacy tylko na miejscu, okratowane okna</t>
  </si>
  <si>
    <t>Stały dozór zewnetrzny</t>
  </si>
  <si>
    <t>Co najmniej dwa zamki wielozastawkowe w każdych dwaiach zewnetrznych, stały dozor zewnetrzny, system alarmujacy tylko na miejscu, okratowane okna</t>
  </si>
  <si>
    <t>Co najmniej dwa zamki wielozastawkowe w każdych dwaiach zewnetrznych, system alarmujacy tylko na miejscu, okratowane okna</t>
  </si>
  <si>
    <t>Zgodnie z przepisami p.poż., agregaty 2 szt. , hydranty wewnetrzne 1 szt.</t>
  </si>
  <si>
    <t xml:space="preserve">Zgodnie z przepisami p.poż., agregaty 2 szt.,  6 szt. gasnice  </t>
  </si>
  <si>
    <t>Zgodnie z przepisami p.poż., agregaty 1 szt.</t>
  </si>
  <si>
    <t>Zgodnie z przepisami p.poż., agregaty 2 szt.</t>
  </si>
  <si>
    <t xml:space="preserve">Zgodnie z przepisami p.poż., agregaty 1 szt. , hydrant wewnętrzny 1 szt.  i zewnetrzny 1 szt. </t>
  </si>
  <si>
    <t>Zgodnie z przepisami p.poż., agregat 1 szt</t>
  </si>
  <si>
    <t>2. Ośrodek Pomocy Społecznej w Połańcu</t>
  </si>
  <si>
    <t>Sprzęt nagłosnieniowy, muzyczny i oświetlenia</t>
  </si>
  <si>
    <t>38.</t>
  </si>
  <si>
    <t>TSZ 0266P</t>
  </si>
  <si>
    <t>Alspaw</t>
  </si>
  <si>
    <t>Ekstra mobilna</t>
  </si>
  <si>
    <t>przyczepa specjalna</t>
  </si>
  <si>
    <t>SX9EMASZAEAWK1208</t>
  </si>
  <si>
    <t>Tablica internetowa z projektorem</t>
  </si>
  <si>
    <t>Budynek WTZ, ul. Lipowa 20</t>
  </si>
  <si>
    <t>akerman</t>
  </si>
  <si>
    <t>blachodahówka</t>
  </si>
  <si>
    <t>2014 wymiana stroodachu na dach dwuspadowy, termoizolacja, instalacja solarów, wymiana okien, dostosowanie zaszklonego wiatrołapu</t>
  </si>
  <si>
    <t>Jednostka posiada siedzię w budynku UMiG</t>
  </si>
  <si>
    <t>Co najmniej dwa zamki wielozastawkowe w każdych dwaiach zewnetrznych</t>
  </si>
  <si>
    <t>Zgodnie z przepisami p. poż, urządzenie sygnalizujące powstanie pożau, gaśnice lb agregaty 2 szt., hydrant wewętrzny 1 szt.</t>
  </si>
  <si>
    <t>ściany kurtynowo - szkiletowo z całowitym wypełniniem szlem poliwglanowym. Zaplecze posiada ściany murowane z zaznaczeniem strefy wejściowej wysuniety przeszklonym wiatrołapem. Mury zew. Ścian z cegły kratówki na zaprawie cementowo - wapiennej, ociepone styropianem. ściany wewnętrzne ceglane. Piwnica mur żelbetonowy</t>
  </si>
  <si>
    <t>Budynek basenuul. Wincentego Witosa 1*</t>
  </si>
  <si>
    <t>Budynek Siłowni Klubu Sportowego Czarni, ul. Głowackiego 4A</t>
  </si>
  <si>
    <t>Węzeł cieplny</t>
  </si>
  <si>
    <t xml:space="preserve">Zewnetrzna sieć teletech. </t>
  </si>
  <si>
    <t>Urządzenie do uzdatniania wody</t>
  </si>
  <si>
    <t>Zewnętrzna kanalizacja sanitarna</t>
  </si>
  <si>
    <t>Zewnętrzny basen z osprzętem i zjeżdżalnią</t>
  </si>
  <si>
    <t>Sprzęt przenośny wtm sprzę medyczny</t>
  </si>
  <si>
    <t>Zgodnie z przepisami p. poż, gaśnice lub agregaty 8 szt., hydrant wewętrzny</t>
  </si>
  <si>
    <t>Zgodnie z przepisami p. poż, gaśnice lub agregaty 4 szt., hydrant wewętrzny 1 szt.</t>
  </si>
  <si>
    <t>Zgodnie z przepisami p. poż, urządzenie sygnalizujące powstanie pożau, gaśnice lub agregaty 3 szt.</t>
  </si>
  <si>
    <t>Stały dozór wewnętrzny, stały dozór na zewnątrz, system alarmujący słuzby z całodobową ochroną</t>
  </si>
  <si>
    <t>Kratowanie w oknach, stały dozó na zewnatrz</t>
  </si>
  <si>
    <t>Korty tenisowe prz ul. Królowej Jadwigi</t>
  </si>
  <si>
    <t>Plac zabaw w Łęgu wraz z zagospodaroweniem terenu</t>
  </si>
  <si>
    <t>Plac zabaw w Strużkach wraz z zagospodarowaniem terenu</t>
  </si>
  <si>
    <t>Plac zabaw przy ul. Reymonta</t>
  </si>
  <si>
    <t xml:space="preserve">Plac zabaw przy ul. Kościuszki </t>
  </si>
  <si>
    <t>Plac zabaw wraz z boiskiem w miejscowości Ruszcza Kępa</t>
  </si>
  <si>
    <t>Plac zabaw wraz z boiskiem w miejscowości Kraśnik</t>
  </si>
  <si>
    <t>Plac zabaw wraz z boiskiem w miejscowości Okrągła</t>
  </si>
  <si>
    <t>Park w Ruszczy chodnik, ławki, kosz na śmieci</t>
  </si>
  <si>
    <t>Plac zabaw przy ul. Królowej Jadwigi</t>
  </si>
  <si>
    <t>Plac zabaw przy ul. Krakowskiej Dużej</t>
  </si>
  <si>
    <t>Ogrodzenie remizy w Maśniku</t>
  </si>
  <si>
    <t>Wiata na imprezy okolicznościowe w Ruszczy</t>
  </si>
  <si>
    <t>Śmietnik przy ul. Kołłątaja</t>
  </si>
  <si>
    <t>Sudnia sucha Plac Uniwersału Połanieckiego</t>
  </si>
  <si>
    <t xml:space="preserve">Agregaty prądotwórcze 3 szt. </t>
  </si>
  <si>
    <t>studnia wodomierzowa Trzecianka P6</t>
  </si>
  <si>
    <t>Studnia ujecia wody Wązownica Mała</t>
  </si>
  <si>
    <t>Sudnia żelnetowa</t>
  </si>
  <si>
    <t>żelbetowa</t>
  </si>
  <si>
    <t>stalowa</t>
  </si>
  <si>
    <t>Kontenerowa przepompownia wody Wąwolnica Mała</t>
  </si>
  <si>
    <t>Komora zasuw Niekrasów P5</t>
  </si>
  <si>
    <t>Oświatlenie zewnetrzne przy Niekrasów P5</t>
  </si>
  <si>
    <t>Oświetlenie zenętrzne przy Trzecianka P6</t>
  </si>
  <si>
    <t>Ogrodzenie zbiornikow w Suchowoli</t>
  </si>
  <si>
    <t>Ogrodzenie pompowni Trzczianka P6</t>
  </si>
  <si>
    <t>Ogrodzenie ujecia wody w Wiązownicy Małej</t>
  </si>
  <si>
    <t>stalowe</t>
  </si>
  <si>
    <t>Ogrodzenie terenu Suchowola</t>
  </si>
  <si>
    <t>Ogrodzenei terenu przy Niekrasów P5</t>
  </si>
  <si>
    <t>39.</t>
  </si>
  <si>
    <t>TSZ S344</t>
  </si>
  <si>
    <t xml:space="preserve">Volkswagen </t>
  </si>
  <si>
    <t>Transporter</t>
  </si>
  <si>
    <t>2002</t>
  </si>
  <si>
    <t>40.</t>
  </si>
  <si>
    <t>TSZ 21XN</t>
  </si>
  <si>
    <t>MF3080</t>
  </si>
  <si>
    <t>ciagnik</t>
  </si>
  <si>
    <t>B904P0250034</t>
  </si>
  <si>
    <t xml:space="preserve">specjalny </t>
  </si>
  <si>
    <t>specjalny</t>
  </si>
  <si>
    <t>koparko ładowarka</t>
  </si>
  <si>
    <t>TSZ C487</t>
  </si>
  <si>
    <t>JCB</t>
  </si>
  <si>
    <t>3CX-4355362</t>
  </si>
  <si>
    <t>UMiG</t>
  </si>
  <si>
    <t>CKiS</t>
  </si>
  <si>
    <t>WTZ</t>
  </si>
  <si>
    <t>ZE-A OiW</t>
  </si>
  <si>
    <t>PG nr 1</t>
  </si>
  <si>
    <t>"ELOPOTERM"Sp. z o.o.</t>
  </si>
  <si>
    <t>P.P.U. "PROPOL"Sp. z o.o.</t>
  </si>
  <si>
    <t>WDB9066571S908980</t>
  </si>
  <si>
    <t>2014</t>
  </si>
  <si>
    <t>1*</t>
  </si>
  <si>
    <t>TSZ 26117</t>
  </si>
  <si>
    <t>Sprinter</t>
  </si>
  <si>
    <t>Przedsiębiorstwo Gospodarki Komunalnej w Polańcu Sp. z o.o.</t>
  </si>
  <si>
    <t>cegła klinkierowa, podłoże: wylewska betonowa</t>
  </si>
  <si>
    <t>konstrukacja stalowa pokryta blacha trapezowa</t>
  </si>
  <si>
    <t>Budynek magazynowu i narzedziownia</t>
  </si>
  <si>
    <t>Wiata myjnia samochodowa</t>
  </si>
  <si>
    <t>Stacja paliw</t>
  </si>
  <si>
    <t>Portiernia</t>
  </si>
  <si>
    <t>Wiata na sprzęt - garaż</t>
  </si>
  <si>
    <t>Budynek krat z komorą uspok.</t>
  </si>
  <si>
    <t>Budynek odwodnieni i przeróbki osadu</t>
  </si>
  <si>
    <t>Budowla - osadniki wtórne</t>
  </si>
  <si>
    <t>Pompownie sieciowe - Rudniki, Wymysłów</t>
  </si>
  <si>
    <t>Pompownie sieciowe - Zrębin, Kamieniec</t>
  </si>
  <si>
    <t>Pompownie sieciowe - Kraśnik, Zdzieci Stare, Ruszcza, Rybitwy, Maśnii, Ruszcza Kępa</t>
  </si>
  <si>
    <t>Pompowinie sieciowe - Okrągłe, Luszyca, Brzozowa, Tursko Małe Kol, Łęg</t>
  </si>
  <si>
    <t>Pompownie sieciowe - Połaniec - Podskole</t>
  </si>
  <si>
    <t>Stacja transformatorowa</t>
  </si>
  <si>
    <t>Hala dmuchaw</t>
  </si>
  <si>
    <t>Pompownia ściekow sanitarnych ul. Partyzantów</t>
  </si>
  <si>
    <t>Pompownia ścieków sanitarnych u. W. Bartłomieja</t>
  </si>
  <si>
    <t>Pompownia ścieków sanitarnych ul. Wyzwolenia</t>
  </si>
  <si>
    <t>Agregat pradotwórczy</t>
  </si>
  <si>
    <t>Rurociąg</t>
  </si>
  <si>
    <t>17. Przedsiebiorstwo Gospodarki Komunalnej w Połańcu Sp. z o.o.</t>
  </si>
  <si>
    <t>Sprzet stacjonarny*</t>
  </si>
  <si>
    <t>Sprzęt przenośny*</t>
  </si>
  <si>
    <t xml:space="preserve">16. </t>
  </si>
  <si>
    <t>Zgodnie z przepisami p.poż., agregaty lub gasnice 4 szt., hydranty zewnetrzne 2 szt.</t>
  </si>
  <si>
    <t>Zgodnie z przepisami p.poż., agregaty lub gasnice 3 szt., hydranty zewnetrzne 2 szt.</t>
  </si>
  <si>
    <t>Zgodnie z przepisami p.poż., gaśnice proszkowe 2 szt.</t>
  </si>
  <si>
    <t>Zgodnie z przepisami p.poż., gaśnice proszkowe 1 szt.</t>
  </si>
  <si>
    <t>Zgodnie z przepisami p.poż., agregaty lub gasnice 2 szt.</t>
  </si>
  <si>
    <t>Co najmniej dwa zamki wielozastawkowe w każdych dwaiach zewnetrznych, okratowanie w oknach, system alarmujacy słuzby z calodobową ochroną</t>
  </si>
  <si>
    <t>Co najmniej dwa zamki wielozastawkowe w każdych dwaiach zewnetrznych, staly dozow zewnętrzny</t>
  </si>
  <si>
    <t>Zgodnie z przepisami p.poż., agregaty lub gasnice  1 szt., hydrant zewnetrzny 1 szt.</t>
  </si>
  <si>
    <t>Zgodnie z przepisami p.poż., agregaty lub gasnice  2 szt., hydrant zewnetrzny 2 szt.</t>
  </si>
  <si>
    <t>Zgodnie z przepisami p.poż., agregaty lub gasnice 1  szt., hydrant zewnetrzny 1 szt.</t>
  </si>
  <si>
    <t xml:space="preserve">Zgodnie z przepisami p.poż., agregaty lub gasnice  2 szt., hydrant zewnetrzny </t>
  </si>
  <si>
    <t xml:space="preserve">Co najmniej dwa zamki wielozastawkowe w każdych dwaiach zewnetrznych, okratowanie w oknach  </t>
  </si>
  <si>
    <t xml:space="preserve">Zgodnie z przepisami p.poż., agregaty lub gasnice  1 szt., </t>
  </si>
  <si>
    <t>Budynek przedszkola, ul. Madalińskiego 1</t>
  </si>
  <si>
    <t>ściany wartwowe z cegły ceramicznej i steropianu</t>
  </si>
  <si>
    <t>płytykanalaowe żelbetowe</t>
  </si>
  <si>
    <t>blacha dachówka powlekana</t>
  </si>
  <si>
    <t>2010r. Termomodernizacja budynku polegająca na wymianie stolarki okiennej, ociepleniu ścian zewnętrznych, przebudowa konstr. dachu na konstrukcję drewnianą płatwiowo kleszczową z krokwiami. Wymiana instalacji co wraz z grzejnikami</t>
  </si>
  <si>
    <t>2010r. Termomodernizacja budynku polegająca na wymianie stolarki okiennej, ociepleniu ścian zewnętrznych, przebudowa konstr. dachu na konstrukcję drewnianą płatwiowo kleszczową z krokwiami. Wymiana inst. co wraz z grzejnikami, montaż inst. solarnej do podgrzania ciepłej wody użytkowej.</t>
  </si>
  <si>
    <t>Budynek przedszkola Filia nr 1, ul. Żapniowska 1</t>
  </si>
  <si>
    <t>Zgodnie z przepisami p. poż, gaśnice lub agregaty 7 szt., hydrant wewętrzny 4 szt.</t>
  </si>
  <si>
    <t>Zgodnie z przepisami p. poż, gaśnice lub agregaty 6 szt., hydrant wewętrzny 2 szt.,</t>
  </si>
  <si>
    <t>Budynek przedszkola, Filia nr 2 ul. Kościelna 9</t>
  </si>
  <si>
    <t>drewniane</t>
  </si>
  <si>
    <t>blacha trapezowa</t>
  </si>
  <si>
    <t>1998-2005 Wymiana stolarki okiennej, posadzek, wymiana pokrycia dachowego wraz z obróbkami</t>
  </si>
  <si>
    <t>Magazynek</t>
  </si>
  <si>
    <t>Plac zabaw (na ewidencji UMiG)</t>
  </si>
  <si>
    <t>Plac zabaw (na ewidencjiUMiG)</t>
  </si>
  <si>
    <t>Budynek WTZ, ul. Lipowa 20* wraz z solarami na dachu (na ewidencji UMiG)</t>
  </si>
  <si>
    <t>Zgodnie z przepisami p. poż, gaśnice lub agregaty 2 szt.,</t>
  </si>
  <si>
    <t>Budynek szkolny z ogrodzeniem zabudowa segmentowa, ul. Żapniowska 1</t>
  </si>
  <si>
    <t>1983</t>
  </si>
  <si>
    <t>sciany warstwowe</t>
  </si>
  <si>
    <t>płyty żelbetowe</t>
  </si>
  <si>
    <t>blacha dachowkaowa - łącznik miedzy segmetami pokryty papą</t>
  </si>
  <si>
    <t>1994</t>
  </si>
  <si>
    <t>blacha dachówkowa</t>
  </si>
  <si>
    <t>Zgodnie z przepisami p. poż, gaśnice lub agregaty 31 szt., hydrant wewętrzny 10 szt.</t>
  </si>
  <si>
    <t>Zgodnie z przepisami p. poż, gaśnice lub agregaty 2 szt., hydrant wewętrzny 2 szt.</t>
  </si>
  <si>
    <t>Okratowanie w oknach, stały dozór wewnetrzny w dni robocze</t>
  </si>
  <si>
    <t>Tablica multimedialna</t>
  </si>
  <si>
    <t>Sprzęt specjalistyczny "elektroniczne ucho"</t>
  </si>
  <si>
    <t>Zestawy mulimedialne</t>
  </si>
  <si>
    <t>Teliwizory</t>
  </si>
  <si>
    <t>1958</t>
  </si>
  <si>
    <t>murowane, cegła</t>
  </si>
  <si>
    <t>żebetonowe</t>
  </si>
  <si>
    <t>Budynek szkoły, Zrębin 38</t>
  </si>
  <si>
    <t>Dom Nauczyciela, Zrębin 38</t>
  </si>
  <si>
    <t>Budynek gospodarczy, Zrębin 38*</t>
  </si>
  <si>
    <t xml:space="preserve">Tablica interaktywna </t>
  </si>
  <si>
    <t>Zgodnie z przepisami p. poż. gasnice lub agregaty</t>
  </si>
  <si>
    <t xml:space="preserve">Zgodnie z przepisami p. poż. </t>
  </si>
  <si>
    <t>1983/2003</t>
  </si>
  <si>
    <t>ściany warstwowe z cegły ceramicznrj, gazobetonu i styropianu 12 cm</t>
  </si>
  <si>
    <t>stropy - płyty kanalowo żelbetowe (wzmocnione)</t>
  </si>
  <si>
    <t>blacha dachówkowa powlekna</t>
  </si>
  <si>
    <t>Budynek sali gimanstycznej, ul. Żapniowska 1</t>
  </si>
  <si>
    <t>żelbetonwe plyty korytkowe na dźwigarach</t>
  </si>
  <si>
    <t>papa termozgrzewana</t>
  </si>
  <si>
    <t>2007</t>
  </si>
  <si>
    <t>Boiska szkolne ze sztuczną nawierzchnią, bieżniami wraz z trybunami i ogrodzeniem itp.., ul. Żapniowskiej 1</t>
  </si>
  <si>
    <t>Klimatyzacja</t>
  </si>
  <si>
    <t>2013</t>
  </si>
  <si>
    <t>Nagłosnienie</t>
  </si>
  <si>
    <t>2010</t>
  </si>
  <si>
    <t>2011</t>
  </si>
  <si>
    <t>Tablice interaktywne</t>
  </si>
  <si>
    <t>Projektor multimedialny</t>
  </si>
  <si>
    <t>Co najmniej dwa zamki wielozastawkowe w każdych dwaiach zewnetrznych,stały dozór wenetrzny i zewnętrzny, system alarmujacy słuzby z calodobową ochroną</t>
  </si>
  <si>
    <t xml:space="preserve">Co najmniej dwa zamki wielozastawkowe w każdych dwaiach zewnetrznych,stały dozór wenetrzny i zewnętrzny, </t>
  </si>
  <si>
    <t xml:space="preserve">Budynek wartsztatowo - magazynowy w Osieku </t>
  </si>
  <si>
    <t>Centrum Informacji Multimedialnej</t>
  </si>
  <si>
    <t>Projektory multimedialne - sprzet elektroniczny</t>
  </si>
  <si>
    <t>Teleskopy astronomiczne</t>
  </si>
  <si>
    <t xml:space="preserve">Zgodnie z przepisami p. poż., gasnice lub agregaty 12 szt. Hydranty wewnętrzne 10 szt. </t>
  </si>
  <si>
    <t xml:space="preserve">Zgodnie z przepisami p. poż., gasnice lub agregaty 2 szt. Hydranty wewnętrzne 1szt. </t>
  </si>
  <si>
    <t>Co najmniej dwa zamki wielozastawkowe w każdych dwaiach zewnetrznych, okratowanie w oknach 10 okien, stały dozór wewnetrzny, monitoring zewnetrzny</t>
  </si>
  <si>
    <t>Co najmniej dwa zamki wielozastawkowe w każdych dwaiach zewnetrznych, okratowanie w oknach, stały dozór wewnetrzny, monitoring zewnetrzny</t>
  </si>
  <si>
    <t>1997</t>
  </si>
  <si>
    <t>ściny warstwowe z cegły ceramicznej i styropianu 12cm</t>
  </si>
  <si>
    <t>plyty kanałowe, żelbetowe(wartwowe)</t>
  </si>
  <si>
    <t>konstrukcja drewniana płatwioiwo - kleszczowa, dach kryty blachą, dachówką, owlekaną</t>
  </si>
  <si>
    <t>2010 wymiana posadzki na parterze i tarakota, panele podłogowe. Wymiana stolarka drewnianej. Licowanie scian plytkami glazurowanymi</t>
  </si>
  <si>
    <t>2008</t>
  </si>
  <si>
    <t>częśc wysoka hali konstrukacja łukowa, stalowa (dźwigary, krater, leźniki), czesć niska hali strop akermana</t>
  </si>
  <si>
    <t>Czesć wysoka hali pokryta blachą trapezową, częś niska poapą zgrzewaną</t>
  </si>
  <si>
    <t>W 2010r. Wymiana posadzki z deski. Wmiana tynkow wew. I zewn. Stolarki drzwiowej wraz z ościężnicami.</t>
  </si>
  <si>
    <t>W 2010 termomodrenizacja polegająca na wymianie stolarki okiennej, ociepleniu scian zenętrznych, przebudowa konstrukcji dahu na konstrukcję drewnianą płatowo kleszczową z krokwiamiWymiana istalacji CO wraz z grzejnikami. Monataż instalacji solarnej do ciepłej wody użytkowej. Budowa i montaż kopuły astronomicznej</t>
  </si>
  <si>
    <t xml:space="preserve">W 2010 termomodrenizacja polegająca na wymianie stolarki okiennej, ociepleniu scian zenętrznych. Wymiana istalacji CO wraz z grzejnikami. Monataż instalacji solarnej do ciepłej wody użytkowej. </t>
  </si>
  <si>
    <t>Budynek szkoły wraz z obserwatorium astronomicznym i instalacją solarna na dachu, ul. Żapniowska 1</t>
  </si>
  <si>
    <t>Budynek Sali gimnastycznej wraz z instalacja solarna na dachu, ul. Żapniowska 1</t>
  </si>
  <si>
    <t>Budynek szkoły wraz z ogrodzeniem w Ruszczy przy ZPO, ul. Szkolna 2</t>
  </si>
  <si>
    <t>Plac zabaw zaltaną przy ZPO, ul. Szkolna 3</t>
  </si>
  <si>
    <t>Boisko szkolne ze sztuczną nawierzchnią wraz bieznia sportową, skocznia w dal oraz rzutnia do pchniecia kulą, przy ZPO ul. Szkolna 3</t>
  </si>
  <si>
    <t>Budynek Sali gimnastycznej wraz z instalacja solarna na dachu, pry ZPO ul. Szkolna 2*</t>
  </si>
  <si>
    <t xml:space="preserve">Zgodnie z przepisami p. poż., gasnice lub agregaty 12 szt. Hydranty wewnętrzne 6szt. </t>
  </si>
  <si>
    <t xml:space="preserve">Zgodnie z przepisami p. poż., gasnice lub agregaty 2 szt. Hydranty wewnętrzne 2 szt. </t>
  </si>
  <si>
    <t>Co najmniej dwa zamki wielozastawkowe w każdych dwaiach zewnetrznych, okratowanie w oknach, stały dozór wewnetrzny</t>
  </si>
  <si>
    <t>Co najmniej dwa zamki wielozastawkowe w każdych dwaiach zewnetrznych, stały dozór wewnetrzny</t>
  </si>
  <si>
    <t>29.04.2015 28.04.2017</t>
  </si>
  <si>
    <t>WV2ZZZ70Z3X027541</t>
  </si>
  <si>
    <t>30.01.2015 29.01.2017</t>
  </si>
  <si>
    <t>1896/1020</t>
  </si>
  <si>
    <t>3990</t>
  </si>
  <si>
    <t>TSZ 25PH</t>
  </si>
  <si>
    <t>BRANDY</t>
  </si>
  <si>
    <t>BSS83P</t>
  </si>
  <si>
    <t xml:space="preserve">przyczepa  </t>
  </si>
  <si>
    <t>8000</t>
  </si>
  <si>
    <t>22.01.2015 21.01.2017</t>
  </si>
  <si>
    <t>10.02.2015 09.02.2017</t>
  </si>
  <si>
    <t>5800/3290</t>
  </si>
  <si>
    <t>Sieć komputerowa logiczna - sprzet starszy niż 7 lat</t>
  </si>
  <si>
    <t>Siec energrtycna i ethe - sprzet starszy niż 7 lat</t>
  </si>
  <si>
    <t>System obsługi obywatela - sprzet użyczony</t>
  </si>
  <si>
    <t>Infokiosk</t>
  </si>
  <si>
    <t>Sprzęt eletroniczny stacjonarny starszy niż 7 lat</t>
  </si>
  <si>
    <t>Sprzęt elektroniczny przenośny starszy niż 7 lat</t>
  </si>
  <si>
    <t>Kserokopiarki i urządzenia wielofunkcyjne starsze niż 7 lat</t>
  </si>
  <si>
    <t>Monitorig starszy niż 7 lat</t>
  </si>
  <si>
    <t>Ekrany LED</t>
  </si>
  <si>
    <t>32.</t>
  </si>
  <si>
    <t>36.</t>
  </si>
  <si>
    <r>
      <t>Pow. użytk. w m</t>
    </r>
    <r>
      <rPr>
        <b/>
        <vertAlign val="superscript"/>
        <sz val="10"/>
        <rFont val="Times New Roman"/>
        <family val="1"/>
        <charset val="238"/>
      </rPr>
      <t>2</t>
    </r>
  </si>
  <si>
    <t>Elpoterm</t>
  </si>
  <si>
    <t>Przedsiebiorstwo Produkcyjno - Uslugowe PROPOL Sp. z o.o.</t>
  </si>
  <si>
    <t>15 .Elpoterm Sp. z o.o.</t>
  </si>
  <si>
    <t>* wartość otworzeniowa nowa</t>
  </si>
  <si>
    <t xml:space="preserve">Budynek warsztatowo - administracyjny </t>
  </si>
  <si>
    <t xml:space="preserve">Budynek warsztatowo - socjlany </t>
  </si>
  <si>
    <t xml:space="preserve">Zbiornik wieżowy </t>
  </si>
  <si>
    <t>TSZ11AL</t>
  </si>
  <si>
    <t>MERCEDES BENZ</t>
  </si>
  <si>
    <t>Specjalny</t>
  </si>
  <si>
    <t>11309/15400</t>
  </si>
  <si>
    <t>WDB65441715760544</t>
  </si>
  <si>
    <t>01.01.2015 31.12.2016</t>
  </si>
  <si>
    <t xml:space="preserve">PGK </t>
  </si>
  <si>
    <t>TBW0072</t>
  </si>
  <si>
    <t>Ursus</t>
  </si>
  <si>
    <t>Ostrówek</t>
  </si>
  <si>
    <t>ciągnik rolniczy</t>
  </si>
  <si>
    <t>2502/2075</t>
  </si>
  <si>
    <t>RÓWNIARKA</t>
  </si>
  <si>
    <t>ZEPPELIN</t>
  </si>
  <si>
    <t>MADRO</t>
  </si>
  <si>
    <t>TSZP362</t>
  </si>
  <si>
    <t>NIEWIADÓW</t>
  </si>
  <si>
    <t>B 2026HT</t>
  </si>
  <si>
    <t>Przyczepa uniwersalna</t>
  </si>
  <si>
    <t>SWNB2000010002676</t>
  </si>
  <si>
    <t>TSZP958</t>
  </si>
  <si>
    <t>TSM</t>
  </si>
  <si>
    <t>Przyczepa do 400 kg</t>
  </si>
  <si>
    <t>TGI467P</t>
  </si>
  <si>
    <t>AUTOSAN</t>
  </si>
  <si>
    <t>D-732 03</t>
  </si>
  <si>
    <t>Przyczepa ciężarowa</t>
  </si>
  <si>
    <t>TGI468P</t>
  </si>
  <si>
    <t>Sanok</t>
  </si>
  <si>
    <t>D-732</t>
  </si>
  <si>
    <t>Przyczepa specjalna</t>
  </si>
  <si>
    <t>TGI453P</t>
  </si>
  <si>
    <t>TSZP498</t>
  </si>
  <si>
    <t>D50</t>
  </si>
  <si>
    <t>/6000</t>
  </si>
  <si>
    <t>`0601</t>
  </si>
  <si>
    <t>TSZ76NC</t>
  </si>
  <si>
    <t>URSUS</t>
  </si>
  <si>
    <t>Ciągnik rolniczy</t>
  </si>
  <si>
    <t>TSZC557</t>
  </si>
  <si>
    <t>C360 3P</t>
  </si>
  <si>
    <t>2502/830</t>
  </si>
  <si>
    <t>TSZC753</t>
  </si>
  <si>
    <t>C330</t>
  </si>
  <si>
    <t>1960/565</t>
  </si>
  <si>
    <t>URWIS</t>
  </si>
  <si>
    <t>TSZ10506</t>
  </si>
  <si>
    <t xml:space="preserve">IVECO </t>
  </si>
  <si>
    <t>Daily</t>
  </si>
  <si>
    <t>Ciężarowy</t>
  </si>
  <si>
    <t>2798/860</t>
  </si>
  <si>
    <t>ZCFC3572005329567</t>
  </si>
  <si>
    <t>10.09.2015 09.09.2017</t>
  </si>
  <si>
    <t>TSZW923</t>
  </si>
  <si>
    <t>FORD</t>
  </si>
  <si>
    <t>Transit</t>
  </si>
  <si>
    <t>Ciężarowy do 2T</t>
  </si>
  <si>
    <t xml:space="preserve"> </t>
  </si>
  <si>
    <t>08.08.2015 07.08.2017</t>
  </si>
  <si>
    <t>TSZ88FG</t>
  </si>
  <si>
    <t xml:space="preserve">MERCEDES </t>
  </si>
  <si>
    <t>Bbenz</t>
  </si>
  <si>
    <t>Specjalny zamatarka</t>
  </si>
  <si>
    <t>WDB67409025752348</t>
  </si>
  <si>
    <t>21.07.2015 20.07.2017</t>
  </si>
  <si>
    <t>TSZE248</t>
  </si>
  <si>
    <t>BENZ</t>
  </si>
  <si>
    <t>Specjalny wywyóz śmieci</t>
  </si>
  <si>
    <t>1130/10900</t>
  </si>
  <si>
    <t>WDB65441715592914</t>
  </si>
  <si>
    <t>TSZ59NC</t>
  </si>
  <si>
    <t xml:space="preserve">CIĄGNIK </t>
  </si>
  <si>
    <t>MTZ 82</t>
  </si>
  <si>
    <t xml:space="preserve">Ciągnik </t>
  </si>
  <si>
    <t>4750/1705</t>
  </si>
  <si>
    <t>B572P</t>
  </si>
  <si>
    <t>01.07.2015 30.06.2017</t>
  </si>
  <si>
    <t>TSZ026LU</t>
  </si>
  <si>
    <t>Trakker 380</t>
  </si>
  <si>
    <t>Ciężarowy pow. 2T</t>
  </si>
  <si>
    <t>12882/11260</t>
  </si>
  <si>
    <t>WJMA1VRS20C156091</t>
  </si>
  <si>
    <t>19.06.2015 18.06.2017</t>
  </si>
  <si>
    <t>TSZ05486</t>
  </si>
  <si>
    <t>PEUGEOT</t>
  </si>
  <si>
    <t>Expert</t>
  </si>
  <si>
    <t>1905/815</t>
  </si>
  <si>
    <t>VF3222DB212288772</t>
  </si>
  <si>
    <t>14.12.2015 13.12.2017</t>
  </si>
  <si>
    <t>TSZ04PU</t>
  </si>
  <si>
    <t>IFOR GX</t>
  </si>
  <si>
    <t>Williams</t>
  </si>
  <si>
    <t>Przyczepa</t>
  </si>
  <si>
    <t>SCK60000030396007</t>
  </si>
  <si>
    <t>27.04.2015 26.04.2017</t>
  </si>
  <si>
    <t>TSZ51PV</t>
  </si>
  <si>
    <t>PRONAR</t>
  </si>
  <si>
    <t>T653</t>
  </si>
  <si>
    <t>SZB6530XXB1X05685</t>
  </si>
  <si>
    <t>21.05.2015 20.05.2017</t>
  </si>
  <si>
    <t>TSZ21838</t>
  </si>
  <si>
    <t>SCHMIDT</t>
  </si>
  <si>
    <t>SWINGO</t>
  </si>
  <si>
    <t>Samchód specjalny oczyszczania dróg</t>
  </si>
  <si>
    <t>05.07.2015 04.07.2017</t>
  </si>
  <si>
    <t>CASE</t>
  </si>
  <si>
    <t>Koparko-ładowarka</t>
  </si>
  <si>
    <t>23.06.2015 22.06.2017</t>
  </si>
  <si>
    <t>TSZ15389</t>
  </si>
  <si>
    <t>17.10.2015 16.10.2017</t>
  </si>
  <si>
    <t>TSZ75FW</t>
  </si>
  <si>
    <t>EURO CARO</t>
  </si>
  <si>
    <t>5880/7700</t>
  </si>
  <si>
    <t>ZCFA1LF022497689</t>
  </si>
  <si>
    <t>31.10.2015 30.10.2017</t>
  </si>
  <si>
    <t>TSZ00608</t>
  </si>
  <si>
    <t>VOLKSWAGEN</t>
  </si>
  <si>
    <t>08.10.2015 07.10.2017</t>
  </si>
  <si>
    <t>TSZ95XN</t>
  </si>
  <si>
    <t>HOLAND</t>
  </si>
  <si>
    <t>TD95D</t>
  </si>
  <si>
    <t>HJD091388</t>
  </si>
  <si>
    <t>01.04.2015 31.03.2017</t>
  </si>
  <si>
    <t>TSZ11890</t>
  </si>
  <si>
    <t>2800/1050</t>
  </si>
  <si>
    <t>ZCFC3591005517515</t>
  </si>
  <si>
    <t>TSZ01MR</t>
  </si>
  <si>
    <t>MTZ</t>
  </si>
  <si>
    <t>MTZ-2</t>
  </si>
  <si>
    <t>1758/</t>
  </si>
  <si>
    <t>01370AM</t>
  </si>
  <si>
    <t>17.02.2014 16.02.2017</t>
  </si>
  <si>
    <t>TSZ11985</t>
  </si>
  <si>
    <t>21.02.2015 20.02.2017</t>
  </si>
  <si>
    <t>TSZ L897</t>
  </si>
  <si>
    <t>MERCEDES</t>
  </si>
  <si>
    <t>2938/1290</t>
  </si>
  <si>
    <t>WDB60147710873316</t>
  </si>
  <si>
    <t>*NNW  tylko dla kierowcy</t>
  </si>
  <si>
    <t xml:space="preserve">Cegła, pelna na zaprawie cem. - wap. </t>
  </si>
  <si>
    <t>żelbetonowe prefabrykowane</t>
  </si>
  <si>
    <t>blacha faldowa powlekana</t>
  </si>
  <si>
    <t xml:space="preserve">O - wartość otworzeniowa nowa </t>
  </si>
  <si>
    <t xml:space="preserve">KB - księgowa brutto </t>
  </si>
  <si>
    <t>2. Przedsiebirstwo Przemysłowo Usługowe Propol Sp. z o.o.</t>
  </si>
  <si>
    <t>3. Przedsiebiorstwo Gospodarki Komunalnej w Połańcu Sp. z o.o.</t>
  </si>
  <si>
    <t xml:space="preserve"> 1. Elpoterm Sp. z o. o. </t>
  </si>
  <si>
    <t>TST001040419</t>
  </si>
  <si>
    <t>5730/84</t>
  </si>
  <si>
    <t>WF0HXXGBVHST45391</t>
  </si>
  <si>
    <t>WSVS5R2S181702551</t>
  </si>
  <si>
    <t>WMAM082766Y022717</t>
  </si>
  <si>
    <t>WV1ZZZ70ZYH0020624</t>
  </si>
  <si>
    <t>13.10.2015 12.10.2017</t>
  </si>
  <si>
    <t>08.12.2015 07.12.2017</t>
  </si>
  <si>
    <t>11.03.2015 10.03.2017</t>
  </si>
  <si>
    <t>15.01.2016 14.01.2017</t>
  </si>
  <si>
    <t>27.07.2015 26.07.2017</t>
  </si>
  <si>
    <t>01.10.2015 30.09.2017</t>
  </si>
  <si>
    <t>01.01.2016 31.12.2016</t>
  </si>
  <si>
    <t>23.05.2015 22.05.2017</t>
  </si>
  <si>
    <t>05.11.2015 04.11.2017</t>
  </si>
  <si>
    <t>29.10.2015 28.10.2017</t>
  </si>
  <si>
    <t>03.12.2015 02.12.2017</t>
  </si>
  <si>
    <t>27.12.2015 26.12.2017</t>
  </si>
  <si>
    <t>30.12.2015 29.12.2017</t>
  </si>
  <si>
    <t>11.05.2015 10.05.2017</t>
  </si>
  <si>
    <t>23.03.2015 22.03.2017</t>
  </si>
  <si>
    <t>08.02.2015 07.02.2017</t>
  </si>
  <si>
    <t>05.01.2015 04.01.2017</t>
  </si>
  <si>
    <t>16.12.2015 15.12.2017</t>
  </si>
  <si>
    <t>25.08.2015 24.08.2017</t>
  </si>
  <si>
    <t>05.04.2015 04.04.2017</t>
  </si>
  <si>
    <t>07.06.2015 06.06.2017</t>
  </si>
  <si>
    <t>25.01.2015 24.01.2017</t>
  </si>
  <si>
    <t>08.05.2015 07.05.2017</t>
  </si>
  <si>
    <t>21.12.2015 20.12.2017</t>
  </si>
  <si>
    <t>30.04.2015 29.04.2017</t>
  </si>
  <si>
    <t>09.06.2015 08.06.2017</t>
  </si>
  <si>
    <t>19.04.2015 18.04.2017</t>
  </si>
  <si>
    <t>* dotyczy tylko NNW kierowcy</t>
  </si>
  <si>
    <t>08.02.2015 07.02.2017*</t>
  </si>
  <si>
    <t>30.04.2015 29.04.2017*</t>
  </si>
  <si>
    <t>09.06.2015 08.06.2017*</t>
  </si>
  <si>
    <t>19.04.2015 18.04.2017*</t>
  </si>
</sst>
</file>

<file path=xl/styles.xml><?xml version="1.0" encoding="utf-8"?>
<styleSheet xmlns="http://schemas.openxmlformats.org/spreadsheetml/2006/main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&quot; zł&quot;"/>
    <numFmt numFmtId="165" formatCode="#,##0.00\ [$zł-415];[Red]\-#,##0.00\ [$zł-415]"/>
    <numFmt numFmtId="166" formatCode="#,##0.00_ ;\-#,##0.00\ "/>
    <numFmt numFmtId="167" formatCode="_-* #,##0.00&quot; zł&quot;_-;\-* #,##0.00&quot; zł&quot;_-;_-* \-??&quot; zł&quot;_-;_-@_-"/>
    <numFmt numFmtId="168" formatCode="#,##0.00\ &quot;zł&quot;"/>
  </numFmts>
  <fonts count="4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8"/>
      <name val="Calibri"/>
      <family val="2"/>
      <charset val="238"/>
    </font>
    <font>
      <sz val="9"/>
      <color indexed="12"/>
      <name val="Arial"/>
      <family val="2"/>
      <charset val="238"/>
    </font>
    <font>
      <sz val="11"/>
      <color indexed="12"/>
      <name val="Calibri"/>
      <family val="2"/>
      <charset val="238"/>
    </font>
    <font>
      <sz val="11"/>
      <color indexed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color indexed="8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4" fillId="0" borderId="0"/>
    <xf numFmtId="0" fontId="4" fillId="0" borderId="0"/>
    <xf numFmtId="0" fontId="16" fillId="20" borderId="1" applyNumberFormat="0" applyAlignment="0" applyProtection="0"/>
    <xf numFmtId="9" fontId="4" fillId="0" borderId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23" borderId="9" applyNumberFormat="0" applyAlignment="0" applyProtection="0"/>
    <xf numFmtId="44" fontId="1" fillId="0" borderId="0" applyFont="0" applyFill="0" applyBorder="0" applyAlignment="0" applyProtection="0"/>
    <xf numFmtId="167" fontId="4" fillId="0" borderId="0" applyFill="0" applyBorder="0" applyAlignment="0" applyProtection="0"/>
    <xf numFmtId="44" fontId="4" fillId="0" borderId="0" applyFont="0" applyFill="0" applyBorder="0" applyAlignment="0" applyProtection="0"/>
    <xf numFmtId="0" fontId="21" fillId="3" borderId="0" applyNumberFormat="0" applyBorder="0" applyAlignment="0" applyProtection="0"/>
  </cellStyleXfs>
  <cellXfs count="394">
    <xf numFmtId="0" fontId="0" fillId="0" borderId="0" xfId="0"/>
    <xf numFmtId="0" fontId="22" fillId="0" borderId="0" xfId="0" applyFont="1"/>
    <xf numFmtId="0" fontId="3" fillId="0" borderId="0" xfId="0" applyFont="1"/>
    <xf numFmtId="0" fontId="22" fillId="0" borderId="0" xfId="0" applyFont="1" applyAlignment="1">
      <alignment wrapText="1"/>
    </xf>
    <xf numFmtId="0" fontId="23" fillId="24" borderId="10" xfId="0" applyFont="1" applyFill="1" applyBorder="1" applyAlignment="1">
      <alignment horizontal="left" wrapText="1"/>
    </xf>
    <xf numFmtId="0" fontId="25" fillId="25" borderId="0" xfId="0" applyFont="1" applyFill="1" applyBorder="1" applyAlignment="1">
      <alignment horizontal="center" wrapText="1"/>
    </xf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Border="1"/>
    <xf numFmtId="0" fontId="27" fillId="0" borderId="0" xfId="0" applyFont="1"/>
    <xf numFmtId="49" fontId="27" fillId="0" borderId="0" xfId="0" applyNumberFormat="1" applyFont="1"/>
    <xf numFmtId="0" fontId="31" fillId="0" borderId="11" xfId="0" applyFont="1" applyBorder="1"/>
    <xf numFmtId="0" fontId="31" fillId="25" borderId="11" xfId="35" applyFont="1" applyFill="1" applyBorder="1" applyAlignment="1">
      <alignment horizontal="center"/>
    </xf>
    <xf numFmtId="0" fontId="31" fillId="25" borderId="11" xfId="35" applyFont="1" applyFill="1" applyBorder="1" applyAlignment="1">
      <alignment horizontal="center" wrapText="1"/>
    </xf>
    <xf numFmtId="164" fontId="31" fillId="25" borderId="11" xfId="35" applyNumberFormat="1" applyFont="1" applyFill="1" applyBorder="1" applyAlignment="1">
      <alignment horizontal="center" wrapText="1"/>
    </xf>
    <xf numFmtId="0" fontId="31" fillId="25" borderId="11" xfId="35" applyNumberFormat="1" applyFont="1" applyFill="1" applyBorder="1" applyAlignment="1">
      <alignment horizontal="center" wrapText="1"/>
    </xf>
    <xf numFmtId="164" fontId="31" fillId="25" borderId="11" xfId="35" applyNumberFormat="1" applyFont="1" applyFill="1" applyBorder="1"/>
    <xf numFmtId="164" fontId="31" fillId="25" borderId="11" xfId="35" applyNumberFormat="1" applyFont="1" applyFill="1" applyBorder="1" applyAlignment="1">
      <alignment horizontal="center"/>
    </xf>
    <xf numFmtId="0" fontId="31" fillId="0" borderId="11" xfId="0" applyFont="1" applyFill="1" applyBorder="1"/>
    <xf numFmtId="0" fontId="32" fillId="0" borderId="11" xfId="0" applyFont="1" applyBorder="1"/>
    <xf numFmtId="0" fontId="32" fillId="0" borderId="11" xfId="0" applyFont="1" applyFill="1" applyBorder="1"/>
    <xf numFmtId="0" fontId="31" fillId="0" borderId="11" xfId="0" applyFont="1" applyBorder="1" applyAlignment="1">
      <alignment wrapText="1"/>
    </xf>
    <xf numFmtId="0" fontId="32" fillId="0" borderId="11" xfId="0" applyFont="1" applyBorder="1" applyAlignment="1">
      <alignment wrapText="1"/>
    </xf>
    <xf numFmtId="0" fontId="31" fillId="25" borderId="11" xfId="35" applyFont="1" applyFill="1" applyBorder="1" applyAlignment="1">
      <alignment wrapText="1"/>
    </xf>
    <xf numFmtId="0" fontId="31" fillId="25" borderId="11" xfId="35" applyFont="1" applyFill="1" applyBorder="1" applyAlignment="1">
      <alignment horizontal="left" wrapText="1"/>
    </xf>
    <xf numFmtId="0" fontId="31" fillId="25" borderId="11" xfId="35" applyFont="1" applyFill="1" applyBorder="1" applyAlignment="1">
      <alignment horizontal="center" vertical="center"/>
    </xf>
    <xf numFmtId="0" fontId="31" fillId="25" borderId="11" xfId="35" applyFont="1" applyFill="1" applyBorder="1" applyAlignment="1">
      <alignment horizontal="center" vertical="center" wrapText="1"/>
    </xf>
    <xf numFmtId="0" fontId="31" fillId="25" borderId="11" xfId="35" applyFont="1" applyFill="1" applyBorder="1" applyAlignment="1">
      <alignment vertical="center" wrapText="1"/>
    </xf>
    <xf numFmtId="0" fontId="31" fillId="25" borderId="11" xfId="35" applyNumberFormat="1" applyFont="1" applyFill="1" applyBorder="1" applyAlignment="1">
      <alignment horizontal="center" vertical="center" wrapText="1"/>
    </xf>
    <xf numFmtId="164" fontId="31" fillId="25" borderId="11" xfId="35" applyNumberFormat="1" applyFont="1" applyFill="1" applyBorder="1" applyAlignment="1">
      <alignment horizontal="center" vertical="center" wrapText="1"/>
    </xf>
    <xf numFmtId="164" fontId="31" fillId="25" borderId="11" xfId="35" applyNumberFormat="1" applyFont="1" applyFill="1" applyBorder="1" applyAlignment="1">
      <alignment vertical="center"/>
    </xf>
    <xf numFmtId="164" fontId="31" fillId="25" borderId="11" xfId="35" applyNumberFormat="1" applyFont="1" applyFill="1" applyBorder="1" applyAlignment="1">
      <alignment horizontal="center" vertical="center"/>
    </xf>
    <xf numFmtId="166" fontId="31" fillId="0" borderId="11" xfId="45" applyNumberFormat="1" applyFont="1" applyFill="1" applyBorder="1"/>
    <xf numFmtId="49" fontId="31" fillId="0" borderId="11" xfId="45" applyNumberFormat="1" applyFont="1" applyFill="1" applyBorder="1" applyAlignment="1">
      <alignment horizontal="center"/>
    </xf>
    <xf numFmtId="166" fontId="31" fillId="0" borderId="11" xfId="45" applyNumberFormat="1" applyFont="1" applyFill="1" applyBorder="1" applyAlignment="1">
      <alignment horizontal="center" wrapText="1"/>
    </xf>
    <xf numFmtId="164" fontId="31" fillId="0" borderId="11" xfId="35" applyNumberFormat="1" applyFont="1" applyFill="1" applyBorder="1" applyAlignment="1">
      <alignment horizontal="center"/>
    </xf>
    <xf numFmtId="166" fontId="31" fillId="0" borderId="11" xfId="45" applyNumberFormat="1" applyFont="1" applyFill="1" applyBorder="1" applyAlignment="1">
      <alignment wrapText="1"/>
    </xf>
    <xf numFmtId="0" fontId="32" fillId="0" borderId="0" xfId="0" applyFont="1"/>
    <xf numFmtId="0" fontId="29" fillId="26" borderId="11" xfId="35" applyFont="1" applyFill="1" applyBorder="1" applyAlignment="1">
      <alignment horizontal="center" vertical="center" wrapText="1"/>
    </xf>
    <xf numFmtId="164" fontId="29" fillId="26" borderId="11" xfId="35" applyNumberFormat="1" applyFont="1" applyFill="1" applyBorder="1" applyAlignment="1">
      <alignment horizontal="center" vertical="center" wrapText="1"/>
    </xf>
    <xf numFmtId="0" fontId="29" fillId="26" borderId="11" xfId="35" applyFont="1" applyFill="1" applyBorder="1" applyAlignment="1">
      <alignment horizontal="center" wrapText="1"/>
    </xf>
    <xf numFmtId="164" fontId="29" fillId="26" borderId="11" xfId="35" applyNumberFormat="1" applyFont="1" applyFill="1" applyBorder="1" applyAlignment="1">
      <alignment horizontal="center" wrapText="1"/>
    </xf>
    <xf numFmtId="0" fontId="31" fillId="0" borderId="11" xfId="35" applyFont="1" applyFill="1" applyBorder="1" applyAlignment="1">
      <alignment wrapText="1"/>
    </xf>
    <xf numFmtId="168" fontId="31" fillId="0" borderId="11" xfId="35" applyNumberFormat="1" applyFont="1" applyFill="1" applyBorder="1" applyAlignment="1">
      <alignment horizontal="center"/>
    </xf>
    <xf numFmtId="0" fontId="31" fillId="0" borderId="11" xfId="35" applyFont="1" applyFill="1" applyBorder="1" applyAlignment="1">
      <alignment horizontal="center" wrapText="1"/>
    </xf>
    <xf numFmtId="164" fontId="31" fillId="0" borderId="11" xfId="35" applyNumberFormat="1" applyFont="1" applyFill="1" applyBorder="1" applyAlignment="1">
      <alignment horizontal="center" wrapText="1"/>
    </xf>
    <xf numFmtId="166" fontId="31" fillId="25" borderId="11" xfId="45" applyNumberFormat="1" applyFont="1" applyFill="1" applyBorder="1"/>
    <xf numFmtId="49" fontId="31" fillId="25" borderId="11" xfId="45" applyNumberFormat="1" applyFont="1" applyFill="1" applyBorder="1" applyAlignment="1">
      <alignment horizontal="center"/>
    </xf>
    <xf numFmtId="166" fontId="31" fillId="25" borderId="11" xfId="45" applyNumberFormat="1" applyFont="1" applyFill="1" applyBorder="1" applyAlignment="1">
      <alignment horizontal="center" wrapText="1"/>
    </xf>
    <xf numFmtId="0" fontId="33" fillId="0" borderId="0" xfId="0" applyFont="1"/>
    <xf numFmtId="0" fontId="31" fillId="0" borderId="0" xfId="0" applyFont="1" applyFill="1"/>
    <xf numFmtId="165" fontId="31" fillId="0" borderId="0" xfId="0" applyNumberFormat="1" applyFont="1" applyFill="1"/>
    <xf numFmtId="0" fontId="31" fillId="0" borderId="0" xfId="0" applyFont="1"/>
    <xf numFmtId="0" fontId="31" fillId="0" borderId="0" xfId="0" applyFont="1" applyFill="1" applyBorder="1"/>
    <xf numFmtId="0" fontId="31" fillId="0" borderId="0" xfId="0" applyFont="1" applyBorder="1"/>
    <xf numFmtId="165" fontId="31" fillId="0" borderId="0" xfId="0" applyNumberFormat="1" applyFont="1"/>
    <xf numFmtId="0" fontId="33" fillId="0" borderId="0" xfId="0" applyFont="1" applyBorder="1" applyAlignment="1">
      <alignment wrapText="1"/>
    </xf>
    <xf numFmtId="0" fontId="33" fillId="0" borderId="0" xfId="0" applyFont="1" applyFill="1" applyBorder="1" applyAlignment="1">
      <alignment wrapText="1"/>
    </xf>
    <xf numFmtId="165" fontId="33" fillId="0" borderId="0" xfId="0" applyNumberFormat="1" applyFont="1"/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168" fontId="33" fillId="0" borderId="0" xfId="0" applyNumberFormat="1" applyFont="1"/>
    <xf numFmtId="49" fontId="32" fillId="0" borderId="0" xfId="0" applyNumberFormat="1" applyFont="1" applyAlignment="1">
      <alignment horizontal="left"/>
    </xf>
    <xf numFmtId="44" fontId="32" fillId="0" borderId="0" xfId="0" applyNumberFormat="1" applyFont="1"/>
    <xf numFmtId="0" fontId="34" fillId="0" borderId="0" xfId="0" applyFont="1"/>
    <xf numFmtId="44" fontId="32" fillId="0" borderId="0" xfId="44" applyFont="1"/>
    <xf numFmtId="43" fontId="32" fillId="0" borderId="0" xfId="0" applyNumberFormat="1" applyFont="1"/>
    <xf numFmtId="43" fontId="32" fillId="0" borderId="0" xfId="0" applyNumberFormat="1" applyFont="1" applyBorder="1"/>
    <xf numFmtId="0" fontId="32" fillId="0" borderId="0" xfId="0" applyFont="1" applyBorder="1"/>
    <xf numFmtId="0" fontId="31" fillId="0" borderId="0" xfId="35" applyFont="1" applyBorder="1" applyAlignment="1">
      <alignment horizontal="left"/>
    </xf>
    <xf numFmtId="44" fontId="31" fillId="0" borderId="0" xfId="44" applyFont="1" applyFill="1" applyBorder="1" applyAlignment="1" applyProtection="1">
      <alignment horizontal="right" wrapText="1"/>
      <protection locked="0"/>
    </xf>
    <xf numFmtId="44" fontId="32" fillId="0" borderId="0" xfId="44" applyFont="1" applyBorder="1"/>
    <xf numFmtId="0" fontId="31" fillId="0" borderId="0" xfId="35" applyFont="1" applyBorder="1" applyAlignment="1">
      <alignment horizontal="left" vertical="top" wrapText="1"/>
    </xf>
    <xf numFmtId="0" fontId="31" fillId="0" borderId="0" xfId="35" applyFont="1" applyBorder="1" applyAlignment="1">
      <alignment vertical="top" wrapText="1"/>
    </xf>
    <xf numFmtId="0" fontId="33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3" fillId="24" borderId="17" xfId="0" applyFont="1" applyFill="1" applyBorder="1" applyAlignment="1">
      <alignment horizontal="left" vertical="center" wrapText="1"/>
    </xf>
    <xf numFmtId="49" fontId="23" fillId="24" borderId="17" xfId="0" applyNumberFormat="1" applyFont="1" applyFill="1" applyBorder="1" applyAlignment="1">
      <alignment horizontal="left" vertical="center" wrapText="1"/>
    </xf>
    <xf numFmtId="49" fontId="23" fillId="24" borderId="18" xfId="0" applyNumberFormat="1" applyFont="1" applyFill="1" applyBorder="1" applyAlignment="1">
      <alignment horizontal="left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49" fontId="22" fillId="0" borderId="20" xfId="0" applyNumberFormat="1" applyFont="1" applyBorder="1" applyAlignment="1">
      <alignment horizontal="left" vertical="center" wrapText="1"/>
    </xf>
    <xf numFmtId="49" fontId="22" fillId="0" borderId="21" xfId="0" applyNumberFormat="1" applyFont="1" applyBorder="1" applyAlignment="1">
      <alignment horizontal="left" vertical="center" wrapText="1"/>
    </xf>
    <xf numFmtId="49" fontId="3" fillId="0" borderId="16" xfId="0" applyNumberFormat="1" applyFont="1" applyBorder="1" applyAlignment="1">
      <alignment horizontal="left" vertical="center" wrapText="1"/>
    </xf>
    <xf numFmtId="49" fontId="22" fillId="0" borderId="22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23" xfId="0" applyNumberFormat="1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left" vertical="center" wrapText="1"/>
    </xf>
    <xf numFmtId="49" fontId="22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22" fillId="0" borderId="28" xfId="0" applyNumberFormat="1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49" fontId="22" fillId="0" borderId="18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25" borderId="13" xfId="35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left" vertical="center" wrapText="1"/>
    </xf>
    <xf numFmtId="49" fontId="3" fillId="0" borderId="28" xfId="0" applyNumberFormat="1" applyFont="1" applyBorder="1" applyAlignment="1">
      <alignment horizontal="left" vertical="center" wrapText="1"/>
    </xf>
    <xf numFmtId="49" fontId="3" fillId="0" borderId="21" xfId="0" applyNumberFormat="1" applyFont="1" applyBorder="1" applyAlignment="1">
      <alignment horizontal="left" vertical="center" wrapText="1"/>
    </xf>
    <xf numFmtId="49" fontId="22" fillId="0" borderId="31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/>
    </xf>
    <xf numFmtId="0" fontId="3" fillId="25" borderId="26" xfId="35" applyFont="1" applyFill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/>
    </xf>
    <xf numFmtId="0" fontId="3" fillId="25" borderId="30" xfId="35" applyFont="1" applyFill="1" applyBorder="1" applyAlignment="1">
      <alignment horizontal="left" vertical="center"/>
    </xf>
    <xf numFmtId="0" fontId="22" fillId="0" borderId="19" xfId="0" applyFont="1" applyBorder="1" applyAlignment="1">
      <alignment horizontal="left" vertical="center" wrapText="1"/>
    </xf>
    <xf numFmtId="49" fontId="22" fillId="0" borderId="19" xfId="0" applyNumberFormat="1" applyFont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49" fontId="22" fillId="0" borderId="27" xfId="0" applyNumberFormat="1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49" fontId="22" fillId="0" borderId="17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 wrapText="1"/>
    </xf>
    <xf numFmtId="0" fontId="33" fillId="0" borderId="0" xfId="0" applyFont="1" applyFill="1"/>
    <xf numFmtId="0" fontId="34" fillId="0" borderId="0" xfId="0" applyFont="1" applyFill="1" applyBorder="1"/>
    <xf numFmtId="0" fontId="34" fillId="0" borderId="0" xfId="0" applyFont="1" applyFill="1" applyBorder="1" applyAlignment="1"/>
    <xf numFmtId="44" fontId="34" fillId="0" borderId="0" xfId="44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/>
    <xf numFmtId="44" fontId="32" fillId="0" borderId="0" xfId="44" applyFont="1" applyFill="1" applyBorder="1"/>
    <xf numFmtId="0" fontId="33" fillId="0" borderId="0" xfId="0" applyFont="1" applyFill="1" applyAlignment="1">
      <alignment wrapText="1"/>
    </xf>
    <xf numFmtId="0" fontId="31" fillId="0" borderId="11" xfId="0" applyFont="1" applyBorder="1" applyAlignment="1">
      <alignment horizontal="center" vertical="center" wrapText="1"/>
    </xf>
    <xf numFmtId="0" fontId="37" fillId="0" borderId="0" xfId="0" applyFont="1"/>
    <xf numFmtId="0" fontId="29" fillId="25" borderId="11" xfId="35" applyFont="1" applyFill="1" applyBorder="1" applyAlignment="1">
      <alignment horizontal="center" vertical="center" wrapText="1"/>
    </xf>
    <xf numFmtId="164" fontId="29" fillId="20" borderId="11" xfId="45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wrapText="1"/>
    </xf>
    <xf numFmtId="0" fontId="31" fillId="0" borderId="11" xfId="36" applyFont="1" applyFill="1" applyBorder="1" applyAlignment="1">
      <alignment horizontal="center" vertical="center" wrapText="1"/>
    </xf>
    <xf numFmtId="0" fontId="31" fillId="0" borderId="19" xfId="36" applyFont="1" applyFill="1" applyBorder="1" applyAlignment="1">
      <alignment horizontal="center" vertical="center"/>
    </xf>
    <xf numFmtId="0" fontId="31" fillId="0" borderId="19" xfId="36" applyFont="1" applyFill="1" applyBorder="1" applyAlignment="1">
      <alignment horizontal="center" vertical="center" wrapText="1"/>
    </xf>
    <xf numFmtId="49" fontId="31" fillId="0" borderId="19" xfId="36" applyNumberFormat="1" applyFont="1" applyFill="1" applyBorder="1" applyAlignment="1">
      <alignment horizontal="center" vertical="center"/>
    </xf>
    <xf numFmtId="0" fontId="31" fillId="0" borderId="11" xfId="36" applyFont="1" applyFill="1" applyBorder="1" applyAlignment="1">
      <alignment horizontal="center" vertical="center"/>
    </xf>
    <xf numFmtId="49" fontId="31" fillId="0" borderId="11" xfId="36" applyNumberFormat="1" applyFont="1" applyFill="1" applyBorder="1" applyAlignment="1">
      <alignment horizontal="center" vertical="center"/>
    </xf>
    <xf numFmtId="0" fontId="31" fillId="25" borderId="11" xfId="36" applyFont="1" applyFill="1" applyBorder="1" applyAlignment="1">
      <alignment horizontal="center" vertical="center" wrapText="1"/>
    </xf>
    <xf numFmtId="49" fontId="31" fillId="25" borderId="11" xfId="36" applyNumberFormat="1" applyFont="1" applyFill="1" applyBorder="1" applyAlignment="1">
      <alignment horizontal="center" vertical="center" wrapText="1"/>
    </xf>
    <xf numFmtId="0" fontId="31" fillId="25" borderId="11" xfId="36" applyFont="1" applyFill="1" applyBorder="1" applyAlignment="1">
      <alignment horizontal="center" vertical="center"/>
    </xf>
    <xf numFmtId="49" fontId="31" fillId="0" borderId="11" xfId="36" applyNumberFormat="1" applyFont="1" applyFill="1" applyBorder="1" applyAlignment="1">
      <alignment horizontal="center" vertical="center" wrapText="1"/>
    </xf>
    <xf numFmtId="168" fontId="38" fillId="0" borderId="11" xfId="36" applyNumberFormat="1" applyFont="1" applyFill="1" applyBorder="1" applyAlignment="1">
      <alignment horizontal="center" vertical="center"/>
    </xf>
    <xf numFmtId="168" fontId="38" fillId="0" borderId="11" xfId="36" applyNumberFormat="1" applyFont="1" applyFill="1" applyBorder="1" applyAlignment="1">
      <alignment horizontal="center" vertical="center" wrapText="1"/>
    </xf>
    <xf numFmtId="168" fontId="31" fillId="0" borderId="11" xfId="36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49" fontId="31" fillId="0" borderId="11" xfId="36" applyNumberFormat="1" applyFont="1" applyBorder="1" applyAlignment="1">
      <alignment horizontal="center" vertical="center"/>
    </xf>
    <xf numFmtId="44" fontId="31" fillId="0" borderId="11" xfId="46" applyFont="1" applyFill="1" applyBorder="1" applyAlignment="1">
      <alignment horizontal="center" vertical="center"/>
    </xf>
    <xf numFmtId="49" fontId="37" fillId="0" borderId="0" xfId="0" applyNumberFormat="1" applyFont="1"/>
    <xf numFmtId="0" fontId="37" fillId="0" borderId="11" xfId="0" applyFont="1" applyFill="1" applyBorder="1" applyAlignment="1">
      <alignment horizontal="center" vertical="center"/>
    </xf>
    <xf numFmtId="168" fontId="38" fillId="25" borderId="11" xfId="36" applyNumberFormat="1" applyFont="1" applyFill="1" applyBorder="1" applyAlignment="1">
      <alignment horizontal="center" vertical="center" wrapText="1"/>
    </xf>
    <xf numFmtId="168" fontId="31" fillId="25" borderId="11" xfId="36" applyNumberFormat="1" applyFont="1" applyFill="1" applyBorder="1" applyAlignment="1">
      <alignment horizontal="center" vertical="center" wrapText="1"/>
    </xf>
    <xf numFmtId="0" fontId="27" fillId="25" borderId="0" xfId="0" applyFont="1" applyFill="1" applyAlignment="1">
      <alignment horizontal="right"/>
    </xf>
    <xf numFmtId="0" fontId="37" fillId="25" borderId="0" xfId="0" applyFont="1" applyFill="1" applyAlignment="1">
      <alignment horizontal="right"/>
    </xf>
    <xf numFmtId="168" fontId="31" fillId="25" borderId="11" xfId="36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168" fontId="31" fillId="0" borderId="11" xfId="36" applyNumberFormat="1" applyFont="1" applyFill="1" applyBorder="1" applyAlignment="1">
      <alignment horizontal="center" vertical="center"/>
    </xf>
    <xf numFmtId="0" fontId="31" fillId="0" borderId="11" xfId="0" applyFont="1" applyBorder="1" applyAlignment="1">
      <alignment vertical="center" wrapText="1"/>
    </xf>
    <xf numFmtId="49" fontId="31" fillId="0" borderId="11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 wrapText="1"/>
    </xf>
    <xf numFmtId="168" fontId="31" fillId="0" borderId="11" xfId="0" applyNumberFormat="1" applyFont="1" applyFill="1" applyBorder="1" applyAlignment="1">
      <alignment horizontal="center" vertical="center"/>
    </xf>
    <xf numFmtId="168" fontId="31" fillId="0" borderId="11" xfId="0" applyNumberFormat="1" applyFont="1" applyFill="1" applyBorder="1" applyAlignment="1">
      <alignment horizontal="center" vertical="center" wrapText="1"/>
    </xf>
    <xf numFmtId="168" fontId="31" fillId="25" borderId="11" xfId="0" applyNumberFormat="1" applyFont="1" applyFill="1" applyBorder="1" applyAlignment="1">
      <alignment horizontal="center" vertical="center" wrapText="1"/>
    </xf>
    <xf numFmtId="168" fontId="29" fillId="0" borderId="11" xfId="0" applyNumberFormat="1" applyFont="1" applyFill="1" applyBorder="1" applyAlignment="1">
      <alignment horizontal="center" vertical="center" wrapText="1"/>
    </xf>
    <xf numFmtId="168" fontId="31" fillId="25" borderId="11" xfId="44" applyNumberFormat="1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1" fillId="0" borderId="11" xfId="0" applyFont="1" applyFill="1" applyBorder="1" applyAlignment="1">
      <alignment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1" fillId="0" borderId="32" xfId="0" applyFont="1" applyBorder="1" applyAlignment="1">
      <alignment horizontal="center" vertical="center" wrapText="1"/>
    </xf>
    <xf numFmtId="0" fontId="31" fillId="0" borderId="33" xfId="36" applyFont="1" applyFill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0" fontId="31" fillId="0" borderId="35" xfId="36" applyFont="1" applyFill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168" fontId="31" fillId="25" borderId="35" xfId="0" applyNumberFormat="1" applyFont="1" applyFill="1" applyBorder="1" applyAlignment="1">
      <alignment horizontal="center" vertical="center" wrapText="1"/>
    </xf>
    <xf numFmtId="0" fontId="31" fillId="0" borderId="36" xfId="36" applyFont="1" applyFill="1" applyBorder="1" applyAlignment="1">
      <alignment horizontal="center" vertical="center"/>
    </xf>
    <xf numFmtId="0" fontId="31" fillId="25" borderId="34" xfId="0" applyFont="1" applyFill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38" xfId="36" applyFont="1" applyFill="1" applyBorder="1" applyAlignment="1">
      <alignment horizontal="center" vertical="center"/>
    </xf>
    <xf numFmtId="168" fontId="31" fillId="25" borderId="19" xfId="36" applyNumberFormat="1" applyFont="1" applyFill="1" applyBorder="1" applyAlignment="1">
      <alignment horizontal="center" vertical="center"/>
    </xf>
    <xf numFmtId="0" fontId="31" fillId="0" borderId="19" xfId="36" applyFont="1" applyBorder="1" applyAlignment="1">
      <alignment horizontal="center" vertical="center" wrapText="1"/>
    </xf>
    <xf numFmtId="49" fontId="31" fillId="0" borderId="19" xfId="36" applyNumberFormat="1" applyFont="1" applyBorder="1" applyAlignment="1">
      <alignment horizontal="center" vertical="center"/>
    </xf>
    <xf numFmtId="168" fontId="31" fillId="0" borderId="19" xfId="36" applyNumberFormat="1" applyFont="1" applyFill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29" fillId="27" borderId="40" xfId="0" applyFont="1" applyFill="1" applyBorder="1" applyAlignment="1">
      <alignment horizontal="center" vertical="center" wrapText="1"/>
    </xf>
    <xf numFmtId="0" fontId="29" fillId="27" borderId="41" xfId="0" applyFont="1" applyFill="1" applyBorder="1" applyAlignment="1">
      <alignment horizontal="center" vertical="center" wrapText="1"/>
    </xf>
    <xf numFmtId="0" fontId="29" fillId="27" borderId="42" xfId="0" applyFont="1" applyFill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/>
    </xf>
    <xf numFmtId="168" fontId="38" fillId="0" borderId="35" xfId="36" applyNumberFormat="1" applyFont="1" applyFill="1" applyBorder="1" applyAlignment="1">
      <alignment horizontal="center" vertical="center"/>
    </xf>
    <xf numFmtId="0" fontId="31" fillId="0" borderId="35" xfId="36" applyFont="1" applyFill="1" applyBorder="1" applyAlignment="1">
      <alignment horizontal="center" vertical="center" wrapText="1"/>
    </xf>
    <xf numFmtId="49" fontId="31" fillId="0" borderId="35" xfId="36" applyNumberFormat="1" applyFont="1" applyFill="1" applyBorder="1" applyAlignment="1">
      <alignment horizontal="center" vertical="center"/>
    </xf>
    <xf numFmtId="168" fontId="38" fillId="25" borderId="35" xfId="36" applyNumberFormat="1" applyFont="1" applyFill="1" applyBorder="1" applyAlignment="1">
      <alignment horizontal="center" vertical="center" wrapText="1"/>
    </xf>
    <xf numFmtId="168" fontId="38" fillId="0" borderId="35" xfId="36" applyNumberFormat="1" applyFont="1" applyFill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/>
    </xf>
    <xf numFmtId="0" fontId="31" fillId="25" borderId="19" xfId="36" applyFont="1" applyFill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/>
    </xf>
    <xf numFmtId="0" fontId="28" fillId="27" borderId="40" xfId="0" applyFont="1" applyFill="1" applyBorder="1" applyAlignment="1">
      <alignment horizontal="center" vertical="center" wrapText="1"/>
    </xf>
    <xf numFmtId="0" fontId="28" fillId="27" borderId="41" xfId="0" applyFont="1" applyFill="1" applyBorder="1" applyAlignment="1">
      <alignment horizontal="center" vertical="center" wrapText="1"/>
    </xf>
    <xf numFmtId="0" fontId="28" fillId="27" borderId="42" xfId="0" applyFont="1" applyFill="1" applyBorder="1" applyAlignment="1">
      <alignment horizontal="center" vertical="center" wrapText="1"/>
    </xf>
    <xf numFmtId="0" fontId="31" fillId="0" borderId="33" xfId="35" applyFont="1" applyBorder="1" applyAlignment="1">
      <alignment horizontal="left"/>
    </xf>
    <xf numFmtId="44" fontId="31" fillId="0" borderId="34" xfId="44" applyFont="1" applyFill="1" applyBorder="1" applyAlignment="1" applyProtection="1">
      <alignment horizontal="right" wrapText="1"/>
      <protection locked="0"/>
    </xf>
    <xf numFmtId="44" fontId="31" fillId="0" borderId="34" xfId="44" applyFont="1" applyFill="1" applyBorder="1" applyAlignment="1" applyProtection="1">
      <alignment horizontal="center" vertical="center" wrapText="1"/>
      <protection locked="0"/>
    </xf>
    <xf numFmtId="44" fontId="32" fillId="0" borderId="34" xfId="44" applyFont="1" applyBorder="1" applyAlignment="1">
      <alignment horizontal="center" vertical="center"/>
    </xf>
    <xf numFmtId="44" fontId="31" fillId="0" borderId="37" xfId="44" applyFont="1" applyFill="1" applyBorder="1" applyAlignment="1" applyProtection="1">
      <alignment horizontal="center" vertical="center" wrapText="1"/>
      <protection locked="0"/>
    </xf>
    <xf numFmtId="0" fontId="29" fillId="20" borderId="38" xfId="35" applyFont="1" applyFill="1" applyBorder="1" applyAlignment="1">
      <alignment horizontal="center" vertical="center"/>
    </xf>
    <xf numFmtId="44" fontId="29" fillId="20" borderId="39" xfId="44" applyFont="1" applyFill="1" applyBorder="1" applyAlignment="1" applyProtection="1">
      <alignment horizontal="center" vertical="center"/>
    </xf>
    <xf numFmtId="0" fontId="29" fillId="20" borderId="38" xfId="35" applyFont="1" applyFill="1" applyBorder="1" applyAlignment="1">
      <alignment horizontal="left" vertical="center"/>
    </xf>
    <xf numFmtId="44" fontId="31" fillId="0" borderId="37" xfId="44" applyFont="1" applyFill="1" applyBorder="1" applyAlignment="1" applyProtection="1">
      <alignment horizontal="right" wrapText="1"/>
      <protection locked="0"/>
    </xf>
    <xf numFmtId="0" fontId="31" fillId="0" borderId="36" xfId="35" applyFont="1" applyBorder="1" applyAlignment="1">
      <alignment horizontal="left"/>
    </xf>
    <xf numFmtId="0" fontId="31" fillId="0" borderId="36" xfId="35" applyFont="1" applyBorder="1" applyAlignment="1">
      <alignment horizontal="center"/>
    </xf>
    <xf numFmtId="0" fontId="31" fillId="0" borderId="33" xfId="35" applyFont="1" applyBorder="1" applyAlignment="1">
      <alignment horizontal="center" vertical="center"/>
    </xf>
    <xf numFmtId="0" fontId="31" fillId="0" borderId="36" xfId="35" applyFont="1" applyBorder="1" applyAlignment="1">
      <alignment horizontal="center" vertical="center"/>
    </xf>
    <xf numFmtId="8" fontId="31" fillId="25" borderId="11" xfId="35" applyNumberFormat="1" applyFont="1" applyFill="1" applyBorder="1" applyAlignment="1">
      <alignment vertical="center"/>
    </xf>
    <xf numFmtId="0" fontId="32" fillId="0" borderId="11" xfId="0" applyFont="1" applyBorder="1" applyAlignment="1">
      <alignment vertical="center" wrapText="1"/>
    </xf>
    <xf numFmtId="0" fontId="33" fillId="0" borderId="11" xfId="0" applyFont="1" applyBorder="1" applyAlignment="1">
      <alignment vertical="center" wrapText="1"/>
    </xf>
    <xf numFmtId="8" fontId="31" fillId="25" borderId="11" xfId="35" applyNumberFormat="1" applyFont="1" applyFill="1" applyBorder="1" applyAlignment="1">
      <alignment vertical="center" wrapText="1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1" fillId="0" borderId="43" xfId="35" applyFont="1" applyBorder="1" applyAlignment="1">
      <alignment horizontal="left"/>
    </xf>
    <xf numFmtId="44" fontId="31" fillId="0" borderId="44" xfId="44" applyFont="1" applyFill="1" applyBorder="1" applyAlignment="1" applyProtection="1">
      <alignment horizontal="right" wrapText="1"/>
      <protection locked="0"/>
    </xf>
    <xf numFmtId="44" fontId="31" fillId="0" borderId="44" xfId="44" applyFont="1" applyFill="1" applyBorder="1" applyAlignment="1" applyProtection="1">
      <alignment horizontal="right" vertical="top" wrapText="1"/>
      <protection locked="0"/>
    </xf>
    <xf numFmtId="44" fontId="32" fillId="0" borderId="34" xfId="44" applyFont="1" applyBorder="1"/>
    <xf numFmtId="0" fontId="29" fillId="20" borderId="45" xfId="35" applyFont="1" applyFill="1" applyBorder="1" applyAlignment="1">
      <alignment horizontal="center" vertical="center"/>
    </xf>
    <xf numFmtId="44" fontId="29" fillId="20" borderId="46" xfId="44" applyFont="1" applyFill="1" applyBorder="1" applyAlignment="1" applyProtection="1">
      <alignment horizontal="center" vertical="center"/>
    </xf>
    <xf numFmtId="44" fontId="29" fillId="0" borderId="47" xfId="44" applyFont="1" applyBorder="1" applyAlignment="1">
      <alignment vertical="top"/>
    </xf>
    <xf numFmtId="0" fontId="29" fillId="0" borderId="48" xfId="35" applyFont="1" applyBorder="1" applyAlignment="1">
      <alignment vertical="top"/>
    </xf>
    <xf numFmtId="0" fontId="29" fillId="0" borderId="49" xfId="35" applyFont="1" applyBorder="1" applyAlignment="1">
      <alignment vertical="top"/>
    </xf>
    <xf numFmtId="44" fontId="31" fillId="0" borderId="50" xfId="44" applyFont="1" applyFill="1" applyBorder="1" applyAlignment="1" applyProtection="1">
      <alignment horizontal="right" wrapText="1"/>
      <protection locked="0"/>
    </xf>
    <xf numFmtId="0" fontId="31" fillId="0" borderId="51" xfId="35" applyFont="1" applyBorder="1" applyAlignment="1">
      <alignment horizontal="left"/>
    </xf>
    <xf numFmtId="0" fontId="29" fillId="0" borderId="52" xfId="35" applyFont="1" applyBorder="1" applyAlignment="1">
      <alignment vertical="top"/>
    </xf>
    <xf numFmtId="0" fontId="29" fillId="0" borderId="53" xfId="35" applyFont="1" applyBorder="1" applyAlignment="1">
      <alignment vertical="top"/>
    </xf>
    <xf numFmtId="44" fontId="29" fillId="0" borderId="54" xfId="44" applyFont="1" applyBorder="1" applyAlignment="1">
      <alignment vertical="top"/>
    </xf>
    <xf numFmtId="0" fontId="31" fillId="0" borderId="55" xfId="35" applyFont="1" applyBorder="1" applyAlignment="1">
      <alignment horizontal="left"/>
    </xf>
    <xf numFmtId="44" fontId="31" fillId="0" borderId="56" xfId="44" applyFont="1" applyFill="1" applyBorder="1" applyAlignment="1" applyProtection="1">
      <alignment horizontal="right" wrapText="1"/>
      <protection locked="0"/>
    </xf>
    <xf numFmtId="44" fontId="31" fillId="0" borderId="56" xfId="44" applyFont="1" applyFill="1" applyBorder="1" applyAlignment="1" applyProtection="1">
      <alignment horizontal="right" vertical="top" wrapText="1"/>
      <protection locked="0"/>
    </xf>
    <xf numFmtId="0" fontId="31" fillId="0" borderId="57" xfId="35" applyFont="1" applyBorder="1" applyAlignment="1">
      <alignment horizontal="left"/>
    </xf>
    <xf numFmtId="44" fontId="31" fillId="0" borderId="58" xfId="44" applyFont="1" applyFill="1" applyBorder="1" applyAlignment="1" applyProtection="1">
      <alignment horizontal="right" wrapText="1"/>
      <protection locked="0"/>
    </xf>
    <xf numFmtId="0" fontId="34" fillId="0" borderId="52" xfId="0" applyFont="1" applyBorder="1"/>
    <xf numFmtId="0" fontId="32" fillId="0" borderId="53" xfId="0" applyFont="1" applyBorder="1"/>
    <xf numFmtId="44" fontId="32" fillId="0" borderId="54" xfId="44" applyFont="1" applyBorder="1"/>
    <xf numFmtId="0" fontId="29" fillId="0" borderId="52" xfId="35" applyFont="1" applyFill="1" applyBorder="1" applyAlignment="1">
      <alignment horizontal="left"/>
    </xf>
    <xf numFmtId="0" fontId="31" fillId="0" borderId="53" xfId="35" applyFont="1" applyFill="1" applyBorder="1" applyAlignment="1">
      <alignment vertical="top" wrapText="1"/>
    </xf>
    <xf numFmtId="44" fontId="31" fillId="0" borderId="54" xfId="44" applyFont="1" applyFill="1" applyBorder="1" applyAlignment="1" applyProtection="1">
      <alignment horizontal="right" wrapText="1"/>
      <protection locked="0"/>
    </xf>
    <xf numFmtId="8" fontId="31" fillId="25" borderId="34" xfId="35" applyNumberFormat="1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wrapText="1"/>
    </xf>
    <xf numFmtId="0" fontId="31" fillId="0" borderId="35" xfId="0" applyFont="1" applyFill="1" applyBorder="1" applyAlignment="1">
      <alignment vertical="center" wrapText="1"/>
    </xf>
    <xf numFmtId="0" fontId="33" fillId="0" borderId="35" xfId="0" applyFont="1" applyBorder="1" applyAlignment="1">
      <alignment horizontal="center" vertical="center" wrapText="1"/>
    </xf>
    <xf numFmtId="8" fontId="31" fillId="25" borderId="35" xfId="35" applyNumberFormat="1" applyFont="1" applyFill="1" applyBorder="1" applyAlignment="1">
      <alignment vertical="center" wrapText="1"/>
    </xf>
    <xf numFmtId="0" fontId="32" fillId="0" borderId="37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25" borderId="35" xfId="35" applyFont="1" applyFill="1" applyBorder="1" applyAlignment="1">
      <alignment vertical="center" wrapText="1"/>
    </xf>
    <xf numFmtId="0" fontId="31" fillId="25" borderId="35" xfId="35" applyFont="1" applyFill="1" applyBorder="1" applyAlignment="1">
      <alignment horizontal="center" vertical="center"/>
    </xf>
    <xf numFmtId="0" fontId="31" fillId="25" borderId="35" xfId="35" applyFont="1" applyFill="1" applyBorder="1" applyAlignment="1">
      <alignment horizontal="center" vertical="center" wrapText="1"/>
    </xf>
    <xf numFmtId="8" fontId="31" fillId="25" borderId="35" xfId="35" applyNumberFormat="1" applyFont="1" applyFill="1" applyBorder="1" applyAlignment="1">
      <alignment vertical="center"/>
    </xf>
    <xf numFmtId="8" fontId="31" fillId="25" borderId="37" xfId="35" applyNumberFormat="1" applyFont="1" applyFill="1" applyBorder="1" applyAlignment="1">
      <alignment horizontal="center" vertical="center"/>
    </xf>
    <xf numFmtId="0" fontId="31" fillId="0" borderId="19" xfId="0" applyFont="1" applyBorder="1" applyAlignment="1">
      <alignment vertical="center" wrapText="1"/>
    </xf>
    <xf numFmtId="8" fontId="31" fillId="25" borderId="19" xfId="35" applyNumberFormat="1" applyFont="1" applyFill="1" applyBorder="1" applyAlignment="1">
      <alignment vertical="center" wrapText="1"/>
    </xf>
    <xf numFmtId="0" fontId="33" fillId="0" borderId="39" xfId="0" applyFont="1" applyBorder="1" applyAlignment="1">
      <alignment horizontal="center" vertical="center" wrapText="1"/>
    </xf>
    <xf numFmtId="0" fontId="31" fillId="0" borderId="32" xfId="35" applyFont="1" applyFill="1" applyBorder="1" applyAlignment="1">
      <alignment horizontal="left" vertical="center" wrapText="1"/>
    </xf>
    <xf numFmtId="0" fontId="33" fillId="0" borderId="32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 wrapText="1"/>
    </xf>
    <xf numFmtId="8" fontId="31" fillId="25" borderId="32" xfId="35" applyNumberFormat="1" applyFont="1" applyFill="1" applyBorder="1" applyAlignment="1">
      <alignment vertical="center"/>
    </xf>
    <xf numFmtId="0" fontId="33" fillId="0" borderId="59" xfId="0" applyFont="1" applyBorder="1" applyAlignment="1">
      <alignment horizontal="center" vertical="center"/>
    </xf>
    <xf numFmtId="0" fontId="33" fillId="0" borderId="35" xfId="0" applyFont="1" applyBorder="1" applyAlignment="1">
      <alignment vertical="center" wrapText="1"/>
    </xf>
    <xf numFmtId="0" fontId="33" fillId="0" borderId="35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44" fontId="32" fillId="0" borderId="0" xfId="0" applyNumberFormat="1" applyFont="1" applyFill="1" applyBorder="1"/>
    <xf numFmtId="168" fontId="32" fillId="0" borderId="0" xfId="0" applyNumberFormat="1" applyFont="1" applyFill="1" applyBorder="1"/>
    <xf numFmtId="168" fontId="32" fillId="0" borderId="0" xfId="0" applyNumberFormat="1" applyFont="1" applyFill="1" applyAlignment="1">
      <alignment horizontal="center"/>
    </xf>
    <xf numFmtId="168" fontId="32" fillId="0" borderId="0" xfId="0" applyNumberFormat="1" applyFont="1" applyAlignment="1">
      <alignment horizontal="center"/>
    </xf>
    <xf numFmtId="0" fontId="32" fillId="0" borderId="0" xfId="0" applyFont="1" applyFill="1"/>
    <xf numFmtId="168" fontId="32" fillId="0" borderId="0" xfId="0" applyNumberFormat="1" applyFont="1" applyFill="1"/>
    <xf numFmtId="164" fontId="31" fillId="0" borderId="11" xfId="35" applyNumberFormat="1" applyFont="1" applyFill="1" applyBorder="1" applyAlignment="1">
      <alignment horizontal="right"/>
    </xf>
    <xf numFmtId="164" fontId="31" fillId="25" borderId="11" xfId="35" applyNumberFormat="1" applyFont="1" applyFill="1" applyBorder="1" applyAlignment="1">
      <alignment horizontal="right"/>
    </xf>
    <xf numFmtId="0" fontId="29" fillId="25" borderId="11" xfId="35" applyFont="1" applyFill="1" applyBorder="1" applyAlignment="1">
      <alignment horizontal="center" vertical="center" wrapText="1"/>
    </xf>
    <xf numFmtId="0" fontId="29" fillId="20" borderId="11" xfId="35" applyFont="1" applyFill="1" applyBorder="1" applyAlignment="1">
      <alignment horizontal="center" vertical="center" wrapText="1"/>
    </xf>
    <xf numFmtId="164" fontId="29" fillId="20" borderId="11" xfId="45" applyNumberFormat="1" applyFont="1" applyFill="1" applyBorder="1" applyAlignment="1" applyProtection="1">
      <alignment horizontal="center" vertical="center" wrapText="1"/>
    </xf>
    <xf numFmtId="0" fontId="31" fillId="0" borderId="61" xfId="35" applyFont="1" applyBorder="1" applyAlignment="1">
      <alignment horizontal="left" vertical="top" wrapText="1"/>
    </xf>
    <xf numFmtId="0" fontId="31" fillId="0" borderId="62" xfId="35" applyFont="1" applyBorder="1" applyAlignment="1">
      <alignment horizontal="left" vertical="top" wrapText="1"/>
    </xf>
    <xf numFmtId="0" fontId="31" fillId="0" borderId="63" xfId="35" applyFont="1" applyBorder="1" applyAlignment="1">
      <alignment horizontal="left" vertical="top" wrapText="1"/>
    </xf>
    <xf numFmtId="0" fontId="31" fillId="0" borderId="64" xfId="35" applyFont="1" applyBorder="1" applyAlignment="1">
      <alignment horizontal="left" vertical="top" wrapText="1"/>
    </xf>
    <xf numFmtId="0" fontId="29" fillId="20" borderId="19" xfId="35" applyFont="1" applyFill="1" applyBorder="1" applyAlignment="1">
      <alignment horizontal="center" vertical="center"/>
    </xf>
    <xf numFmtId="0" fontId="31" fillId="0" borderId="11" xfId="35" applyFont="1" applyBorder="1" applyAlignment="1">
      <alignment vertical="top" wrapText="1"/>
    </xf>
    <xf numFmtId="0" fontId="31" fillId="0" borderId="65" xfId="35" applyFont="1" applyBorder="1" applyAlignment="1">
      <alignment vertical="top" wrapText="1"/>
    </xf>
    <xf numFmtId="0" fontId="31" fillId="0" borderId="60" xfId="0" applyFont="1" applyBorder="1" applyAlignment="1">
      <alignment vertical="top" wrapText="1"/>
    </xf>
    <xf numFmtId="0" fontId="31" fillId="0" borderId="0" xfId="35" applyFont="1" applyBorder="1" applyAlignment="1">
      <alignment horizontal="left" vertical="top" wrapText="1"/>
    </xf>
    <xf numFmtId="0" fontId="31" fillId="0" borderId="65" xfId="35" applyFont="1" applyBorder="1" applyAlignment="1">
      <alignment horizontal="left" vertical="top" wrapText="1"/>
    </xf>
    <xf numFmtId="0" fontId="31" fillId="0" borderId="60" xfId="35" applyFont="1" applyBorder="1" applyAlignment="1">
      <alignment horizontal="left" vertical="top" wrapText="1"/>
    </xf>
    <xf numFmtId="0" fontId="33" fillId="0" borderId="60" xfId="0" applyFont="1" applyBorder="1" applyAlignment="1">
      <alignment vertical="top" wrapText="1"/>
    </xf>
    <xf numFmtId="0" fontId="31" fillId="0" borderId="11" xfId="35" applyFont="1" applyBorder="1" applyAlignment="1">
      <alignment horizontal="left" vertical="top" wrapText="1"/>
    </xf>
    <xf numFmtId="0" fontId="31" fillId="0" borderId="0" xfId="35" applyFont="1" applyBorder="1" applyAlignment="1">
      <alignment vertical="top" wrapText="1"/>
    </xf>
    <xf numFmtId="0" fontId="31" fillId="0" borderId="10" xfId="35" applyFont="1" applyBorder="1" applyAlignment="1">
      <alignment vertical="top" wrapText="1"/>
    </xf>
    <xf numFmtId="0" fontId="31" fillId="0" borderId="66" xfId="35" applyFont="1" applyBorder="1" applyAlignment="1">
      <alignment vertical="top" wrapText="1"/>
    </xf>
    <xf numFmtId="0" fontId="33" fillId="0" borderId="67" xfId="0" applyFont="1" applyBorder="1" applyAlignment="1">
      <alignment vertical="top" wrapText="1"/>
    </xf>
    <xf numFmtId="0" fontId="31" fillId="0" borderId="68" xfId="35" applyFont="1" applyBorder="1" applyAlignment="1">
      <alignment vertical="top" wrapText="1"/>
    </xf>
    <xf numFmtId="0" fontId="31" fillId="0" borderId="67" xfId="35" applyFont="1" applyBorder="1" applyAlignment="1">
      <alignment vertical="top" wrapText="1"/>
    </xf>
    <xf numFmtId="0" fontId="31" fillId="0" borderId="69" xfId="35" applyFont="1" applyBorder="1" applyAlignment="1">
      <alignment vertical="top" wrapText="1"/>
    </xf>
    <xf numFmtId="0" fontId="29" fillId="20" borderId="70" xfId="35" applyFont="1" applyFill="1" applyBorder="1" applyAlignment="1">
      <alignment horizontal="center" vertical="center"/>
    </xf>
    <xf numFmtId="0" fontId="31" fillId="0" borderId="66" xfId="35" applyFont="1" applyBorder="1" applyAlignment="1">
      <alignment horizontal="left" vertical="top" wrapText="1"/>
    </xf>
    <xf numFmtId="0" fontId="31" fillId="0" borderId="67" xfId="35" applyFont="1" applyBorder="1" applyAlignment="1">
      <alignment horizontal="left" vertical="top" wrapText="1"/>
    </xf>
    <xf numFmtId="0" fontId="31" fillId="0" borderId="71" xfId="35" applyFont="1" applyBorder="1" applyAlignment="1">
      <alignment vertical="top" wrapText="1"/>
    </xf>
    <xf numFmtId="164" fontId="29" fillId="20" borderId="75" xfId="45" applyNumberFormat="1" applyFont="1" applyFill="1" applyBorder="1" applyAlignment="1" applyProtection="1">
      <alignment horizontal="center" vertical="center" wrapText="1"/>
    </xf>
    <xf numFmtId="164" fontId="29" fillId="20" borderId="39" xfId="45" applyNumberFormat="1" applyFont="1" applyFill="1" applyBorder="1" applyAlignment="1" applyProtection="1">
      <alignment horizontal="center" vertical="center" wrapText="1"/>
    </xf>
    <xf numFmtId="0" fontId="29" fillId="20" borderId="32" xfId="35" applyFont="1" applyFill="1" applyBorder="1" applyAlignment="1">
      <alignment horizontal="center" vertical="center" wrapText="1"/>
    </xf>
    <xf numFmtId="4" fontId="29" fillId="20" borderId="32" xfId="35" applyNumberFormat="1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0" fontId="36" fillId="0" borderId="35" xfId="0" applyFont="1" applyBorder="1" applyAlignment="1">
      <alignment vertical="center" wrapText="1"/>
    </xf>
    <xf numFmtId="0" fontId="34" fillId="0" borderId="38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/>
    </xf>
    <xf numFmtId="0" fontId="36" fillId="0" borderId="73" xfId="0" applyFont="1" applyBorder="1" applyAlignment="1">
      <alignment horizontal="center" vertical="center"/>
    </xf>
    <xf numFmtId="0" fontId="36" fillId="0" borderId="74" xfId="0" applyFont="1" applyBorder="1" applyAlignment="1">
      <alignment horizontal="center" vertical="center"/>
    </xf>
    <xf numFmtId="0" fontId="36" fillId="0" borderId="32" xfId="0" applyFont="1" applyBorder="1" applyAlignment="1">
      <alignment vertical="center" wrapText="1"/>
    </xf>
    <xf numFmtId="0" fontId="29" fillId="25" borderId="35" xfId="35" applyFont="1" applyFill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/>
    </xf>
    <xf numFmtId="164" fontId="29" fillId="20" borderId="32" xfId="45" applyNumberFormat="1" applyFont="1" applyFill="1" applyBorder="1" applyAlignment="1" applyProtection="1">
      <alignment horizontal="center" vertical="center" wrapText="1"/>
    </xf>
    <xf numFmtId="0" fontId="29" fillId="20" borderId="76" xfId="35" applyFont="1" applyFill="1" applyBorder="1" applyAlignment="1">
      <alignment horizontal="center" vertical="center" wrapText="1"/>
    </xf>
    <xf numFmtId="0" fontId="29" fillId="20" borderId="33" xfId="35" applyFont="1" applyFill="1" applyBorder="1" applyAlignment="1">
      <alignment horizontal="center" vertical="center" wrapText="1"/>
    </xf>
    <xf numFmtId="0" fontId="34" fillId="0" borderId="52" xfId="0" applyFont="1" applyBorder="1" applyAlignment="1">
      <alignment horizontal="left"/>
    </xf>
    <xf numFmtId="0" fontId="34" fillId="0" borderId="53" xfId="0" applyFont="1" applyBorder="1" applyAlignment="1">
      <alignment horizontal="left"/>
    </xf>
    <xf numFmtId="0" fontId="34" fillId="0" borderId="54" xfId="0" applyFont="1" applyBorder="1" applyAlignment="1">
      <alignment horizontal="left"/>
    </xf>
    <xf numFmtId="0" fontId="31" fillId="0" borderId="11" xfId="35" applyFont="1" applyBorder="1" applyAlignment="1">
      <alignment horizontal="left" vertical="center" wrapText="1"/>
    </xf>
    <xf numFmtId="0" fontId="31" fillId="0" borderId="35" xfId="35" applyFont="1" applyBorder="1" applyAlignment="1">
      <alignment horizontal="left" vertical="center" wrapText="1"/>
    </xf>
    <xf numFmtId="0" fontId="29" fillId="20" borderId="19" xfId="35" applyFont="1" applyFill="1" applyBorder="1" applyAlignment="1">
      <alignment horizontal="left" vertical="center"/>
    </xf>
    <xf numFmtId="0" fontId="34" fillId="0" borderId="74" xfId="0" applyFont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34" fillId="0" borderId="78" xfId="0" applyFont="1" applyBorder="1" applyAlignment="1">
      <alignment horizontal="center" vertical="center"/>
    </xf>
    <xf numFmtId="0" fontId="31" fillId="0" borderId="35" xfId="35" applyFont="1" applyBorder="1" applyAlignment="1">
      <alignment vertical="top" wrapText="1"/>
    </xf>
    <xf numFmtId="0" fontId="34" fillId="0" borderId="49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 wrapText="1"/>
    </xf>
    <xf numFmtId="0" fontId="23" fillId="0" borderId="26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79" xfId="0" applyFont="1" applyBorder="1" applyAlignment="1">
      <alignment vertical="center" wrapText="1"/>
    </xf>
    <xf numFmtId="0" fontId="23" fillId="0" borderId="80" xfId="0" applyFont="1" applyBorder="1" applyAlignment="1">
      <alignment vertical="center" wrapText="1"/>
    </xf>
    <xf numFmtId="0" fontId="23" fillId="0" borderId="81" xfId="0" applyFont="1" applyBorder="1" applyAlignment="1">
      <alignment vertical="center" wrapText="1"/>
    </xf>
    <xf numFmtId="0" fontId="23" fillId="0" borderId="82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35" fillId="0" borderId="17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83" xfId="0" applyFont="1" applyBorder="1" applyAlignment="1">
      <alignment vertical="center" wrapText="1"/>
    </xf>
    <xf numFmtId="0" fontId="35" fillId="0" borderId="82" xfId="0" applyFont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83" xfId="0" applyFont="1" applyBorder="1" applyAlignment="1">
      <alignment vertical="center" wrapText="1"/>
    </xf>
    <xf numFmtId="49" fontId="3" fillId="0" borderId="84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" fillId="0" borderId="85" xfId="0" applyFont="1" applyBorder="1" applyAlignment="1">
      <alignment vertical="center" wrapText="1"/>
    </xf>
    <xf numFmtId="0" fontId="2" fillId="0" borderId="65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8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9" fontId="3" fillId="0" borderId="24" xfId="0" applyNumberFormat="1" applyFont="1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8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88" xfId="0" applyFont="1" applyBorder="1" applyAlignment="1">
      <alignment vertical="center" wrapText="1"/>
    </xf>
    <xf numFmtId="0" fontId="2" fillId="0" borderId="89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" fillId="0" borderId="90" xfId="0" applyFont="1" applyBorder="1" applyAlignment="1">
      <alignment vertical="center" wrapText="1"/>
    </xf>
    <xf numFmtId="0" fontId="35" fillId="0" borderId="91" xfId="0" applyFont="1" applyBorder="1" applyAlignment="1">
      <alignment vertical="center" wrapText="1"/>
    </xf>
    <xf numFmtId="0" fontId="35" fillId="0" borderId="92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</cellXfs>
  <cellStyles count="48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Normalny 3" xfId="36"/>
    <cellStyle name="Obliczenia 2" xfId="37"/>
    <cellStyle name="Procentowy 2" xfId="38"/>
    <cellStyle name="Suma 2" xfId="39"/>
    <cellStyle name="Tekst objaśnienia 2" xfId="40"/>
    <cellStyle name="Tekst ostrzeżenia 2" xfId="41"/>
    <cellStyle name="Tytuł 2" xfId="42"/>
    <cellStyle name="Uwaga 2" xfId="43"/>
    <cellStyle name="Walutowy" xfId="44" builtinId="4"/>
    <cellStyle name="Walutowy 2" xfId="45"/>
    <cellStyle name="Walutowy 3" xfId="46"/>
    <cellStyle name="Złe 2" xfId="4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0"/>
  <sheetViews>
    <sheetView zoomScale="80" zoomScaleNormal="80" workbookViewId="0">
      <pane xSplit="4" ySplit="1" topLeftCell="I77" activePane="bottomRight" state="frozen"/>
      <selection pane="topRight" activeCell="F1" sqref="F1"/>
      <selection pane="bottomLeft" activeCell="A2" sqref="A2"/>
      <selection pane="bottomRight" activeCell="I67" sqref="I67"/>
    </sheetView>
  </sheetViews>
  <sheetFormatPr defaultRowHeight="12.75"/>
  <cols>
    <col min="1" max="1" width="6.42578125" style="37" customWidth="1"/>
    <col min="2" max="2" width="35" style="37" customWidth="1"/>
    <col min="3" max="3" width="66.28515625" style="37" customWidth="1"/>
    <col min="4" max="4" width="16" style="156" customWidth="1"/>
    <col min="5" max="5" width="45.5703125" style="156" customWidth="1"/>
    <col min="6" max="6" width="26.140625" style="156" customWidth="1"/>
    <col min="7" max="7" width="19.42578125" style="156" customWidth="1"/>
    <col min="8" max="8" width="17.5703125" style="60" customWidth="1"/>
    <col min="9" max="9" width="17" style="156" bestFit="1" customWidth="1"/>
    <col min="10" max="10" width="20.5703125" style="37" customWidth="1"/>
    <col min="11" max="11" width="16.7109375" style="37" bestFit="1" customWidth="1"/>
    <col min="12" max="12" width="15" style="156" customWidth="1"/>
    <col min="13" max="13" width="15.7109375" style="49" customWidth="1"/>
    <col min="14" max="14" width="17.28515625" style="49" customWidth="1"/>
    <col min="15" max="16384" width="9.140625" style="49"/>
  </cols>
  <sheetData>
    <row r="1" spans="1:14" ht="47.25" customHeight="1">
      <c r="A1" s="291" t="s">
        <v>0</v>
      </c>
      <c r="B1" s="291" t="s">
        <v>1</v>
      </c>
      <c r="C1" s="291" t="s">
        <v>2</v>
      </c>
      <c r="D1" s="291" t="s">
        <v>3</v>
      </c>
      <c r="E1" s="291" t="s">
        <v>4</v>
      </c>
      <c r="F1" s="291"/>
      <c r="G1" s="291"/>
      <c r="H1" s="291"/>
      <c r="I1" s="291" t="s">
        <v>23</v>
      </c>
      <c r="J1" s="291" t="s">
        <v>24</v>
      </c>
      <c r="K1" s="292" t="s">
        <v>5</v>
      </c>
      <c r="L1" s="141" t="s">
        <v>46</v>
      </c>
      <c r="M1" s="137"/>
      <c r="N1" s="137"/>
    </row>
    <row r="2" spans="1:14">
      <c r="A2" s="291"/>
      <c r="B2" s="291"/>
      <c r="C2" s="291"/>
      <c r="D2" s="291"/>
      <c r="E2" s="40" t="s">
        <v>6</v>
      </c>
      <c r="F2" s="41" t="s">
        <v>7</v>
      </c>
      <c r="G2" s="40" t="s">
        <v>8</v>
      </c>
      <c r="H2" s="40" t="s">
        <v>9</v>
      </c>
      <c r="I2" s="291"/>
      <c r="J2" s="291"/>
      <c r="K2" s="292"/>
      <c r="L2" s="141"/>
      <c r="M2" s="130"/>
      <c r="N2" s="130"/>
    </row>
    <row r="3" spans="1:14" ht="38.25">
      <c r="A3" s="290"/>
      <c r="B3" s="290" t="s">
        <v>142</v>
      </c>
      <c r="C3" s="11" t="s">
        <v>68</v>
      </c>
      <c r="D3" s="12">
        <v>1987</v>
      </c>
      <c r="E3" s="13" t="s">
        <v>102</v>
      </c>
      <c r="F3" s="14" t="s">
        <v>16</v>
      </c>
      <c r="G3" s="14" t="s">
        <v>16</v>
      </c>
      <c r="H3" s="13" t="s">
        <v>50</v>
      </c>
      <c r="I3" s="13" t="s">
        <v>49</v>
      </c>
      <c r="J3" s="13" t="s">
        <v>108</v>
      </c>
      <c r="K3" s="16">
        <v>3240000</v>
      </c>
      <c r="L3" s="17" t="s">
        <v>60</v>
      </c>
      <c r="M3" s="130"/>
      <c r="N3" s="130"/>
    </row>
    <row r="4" spans="1:14" ht="25.5">
      <c r="A4" s="290"/>
      <c r="B4" s="290"/>
      <c r="C4" s="11" t="s">
        <v>69</v>
      </c>
      <c r="D4" s="12">
        <v>2003</v>
      </c>
      <c r="E4" s="13" t="s">
        <v>63</v>
      </c>
      <c r="F4" s="14" t="s">
        <v>16</v>
      </c>
      <c r="G4" s="14" t="s">
        <v>16</v>
      </c>
      <c r="H4" s="13" t="s">
        <v>50</v>
      </c>
      <c r="I4" s="13" t="s">
        <v>49</v>
      </c>
      <c r="J4" s="15" t="s">
        <v>101</v>
      </c>
      <c r="K4" s="16">
        <v>897000</v>
      </c>
      <c r="L4" s="17" t="s">
        <v>60</v>
      </c>
      <c r="M4" s="130"/>
      <c r="N4" s="130"/>
    </row>
    <row r="5" spans="1:14">
      <c r="A5" s="290"/>
      <c r="B5" s="290"/>
      <c r="C5" s="11" t="s">
        <v>70</v>
      </c>
      <c r="D5" s="12">
        <v>2009</v>
      </c>
      <c r="E5" s="13" t="s">
        <v>59</v>
      </c>
      <c r="F5" s="14" t="s">
        <v>16</v>
      </c>
      <c r="G5" s="14" t="s">
        <v>16</v>
      </c>
      <c r="H5" s="13" t="s">
        <v>50</v>
      </c>
      <c r="I5" s="13" t="s">
        <v>49</v>
      </c>
      <c r="J5" s="13" t="s">
        <v>16</v>
      </c>
      <c r="K5" s="16">
        <v>259674.57</v>
      </c>
      <c r="L5" s="17" t="s">
        <v>47</v>
      </c>
      <c r="M5" s="130"/>
      <c r="N5" s="130"/>
    </row>
    <row r="6" spans="1:14">
      <c r="A6" s="290"/>
      <c r="B6" s="290"/>
      <c r="C6" s="11" t="s">
        <v>71</v>
      </c>
      <c r="D6" s="12">
        <v>2011</v>
      </c>
      <c r="E6" s="13" t="s">
        <v>102</v>
      </c>
      <c r="F6" s="14" t="s">
        <v>16</v>
      </c>
      <c r="G6" s="14" t="s">
        <v>16</v>
      </c>
      <c r="H6" s="13" t="s">
        <v>50</v>
      </c>
      <c r="I6" s="13" t="s">
        <v>49</v>
      </c>
      <c r="J6" s="13" t="s">
        <v>16</v>
      </c>
      <c r="K6" s="16">
        <v>399380</v>
      </c>
      <c r="L6" s="17" t="s">
        <v>47</v>
      </c>
      <c r="M6" s="130"/>
      <c r="N6" s="130"/>
    </row>
    <row r="7" spans="1:14">
      <c r="A7" s="290"/>
      <c r="B7" s="290"/>
      <c r="C7" s="11" t="s">
        <v>72</v>
      </c>
      <c r="D7" s="12">
        <v>1980</v>
      </c>
      <c r="E7" s="13" t="s">
        <v>102</v>
      </c>
      <c r="F7" s="14" t="s">
        <v>16</v>
      </c>
      <c r="G7" s="14" t="s">
        <v>16</v>
      </c>
      <c r="H7" s="13" t="s">
        <v>58</v>
      </c>
      <c r="I7" s="13" t="s">
        <v>49</v>
      </c>
      <c r="J7" s="13" t="s">
        <v>16</v>
      </c>
      <c r="K7" s="16">
        <v>80000</v>
      </c>
      <c r="L7" s="17" t="s">
        <v>60</v>
      </c>
      <c r="M7" s="130"/>
      <c r="N7" s="130"/>
    </row>
    <row r="8" spans="1:14">
      <c r="A8" s="290"/>
      <c r="B8" s="290"/>
      <c r="C8" s="18" t="s">
        <v>73</v>
      </c>
      <c r="D8" s="12">
        <v>2006</v>
      </c>
      <c r="E8" s="13" t="s">
        <v>102</v>
      </c>
      <c r="F8" s="14" t="s">
        <v>16</v>
      </c>
      <c r="G8" s="14" t="s">
        <v>16</v>
      </c>
      <c r="H8" s="13" t="s">
        <v>50</v>
      </c>
      <c r="I8" s="13" t="s">
        <v>49</v>
      </c>
      <c r="J8" s="13" t="s">
        <v>16</v>
      </c>
      <c r="K8" s="16">
        <v>1653549.88</v>
      </c>
      <c r="L8" s="17" t="s">
        <v>47</v>
      </c>
      <c r="M8" s="130"/>
      <c r="N8" s="130"/>
    </row>
    <row r="9" spans="1:14">
      <c r="A9" s="290"/>
      <c r="B9" s="290"/>
      <c r="C9" s="11" t="s">
        <v>74</v>
      </c>
      <c r="D9" s="12">
        <v>1980</v>
      </c>
      <c r="E9" s="13" t="s">
        <v>103</v>
      </c>
      <c r="F9" s="14" t="s">
        <v>16</v>
      </c>
      <c r="G9" s="14" t="s">
        <v>16</v>
      </c>
      <c r="H9" s="13" t="s">
        <v>50</v>
      </c>
      <c r="I9" s="13" t="s">
        <v>49</v>
      </c>
      <c r="J9" s="13" t="s">
        <v>16</v>
      </c>
      <c r="K9" s="16">
        <v>82192.61</v>
      </c>
      <c r="L9" s="17" t="s">
        <v>47</v>
      </c>
      <c r="M9" s="130"/>
      <c r="N9" s="130"/>
    </row>
    <row r="10" spans="1:14">
      <c r="A10" s="290"/>
      <c r="B10" s="290"/>
      <c r="C10" s="11" t="s">
        <v>75</v>
      </c>
      <c r="D10" s="12">
        <v>1936</v>
      </c>
      <c r="E10" s="13" t="s">
        <v>104</v>
      </c>
      <c r="F10" s="14" t="s">
        <v>16</v>
      </c>
      <c r="G10" s="14" t="s">
        <v>16</v>
      </c>
      <c r="H10" s="13" t="s">
        <v>105</v>
      </c>
      <c r="I10" s="13" t="s">
        <v>55</v>
      </c>
      <c r="J10" s="13" t="s">
        <v>16</v>
      </c>
      <c r="K10" s="16">
        <v>611828.19999999995</v>
      </c>
      <c r="L10" s="17" t="s">
        <v>60</v>
      </c>
      <c r="M10" s="130"/>
      <c r="N10" s="130"/>
    </row>
    <row r="11" spans="1:14">
      <c r="A11" s="290"/>
      <c r="B11" s="290"/>
      <c r="C11" s="11" t="s">
        <v>76</v>
      </c>
      <c r="D11" s="12">
        <v>1980</v>
      </c>
      <c r="E11" s="13" t="s">
        <v>102</v>
      </c>
      <c r="F11" s="14" t="s">
        <v>16</v>
      </c>
      <c r="G11" s="14" t="s">
        <v>16</v>
      </c>
      <c r="H11" s="13" t="s">
        <v>50</v>
      </c>
      <c r="I11" s="13" t="s">
        <v>49</v>
      </c>
      <c r="J11" s="13" t="s">
        <v>16</v>
      </c>
      <c r="K11" s="16">
        <v>142800</v>
      </c>
      <c r="L11" s="17" t="s">
        <v>60</v>
      </c>
      <c r="M11" s="130"/>
      <c r="N11" s="130"/>
    </row>
    <row r="12" spans="1:14">
      <c r="A12" s="290"/>
      <c r="B12" s="290"/>
      <c r="C12" s="11" t="s">
        <v>77</v>
      </c>
      <c r="D12" s="12">
        <v>1982</v>
      </c>
      <c r="E12" s="13" t="s">
        <v>106</v>
      </c>
      <c r="F12" s="14" t="s">
        <v>16</v>
      </c>
      <c r="G12" s="14" t="s">
        <v>16</v>
      </c>
      <c r="H12" s="13" t="s">
        <v>58</v>
      </c>
      <c r="I12" s="13" t="s">
        <v>49</v>
      </c>
      <c r="J12" s="13" t="s">
        <v>16</v>
      </c>
      <c r="K12" s="16">
        <v>4443200</v>
      </c>
      <c r="L12" s="17" t="s">
        <v>60</v>
      </c>
      <c r="M12" s="130"/>
      <c r="N12" s="130"/>
    </row>
    <row r="13" spans="1:14">
      <c r="A13" s="290"/>
      <c r="B13" s="290"/>
      <c r="C13" s="11" t="s">
        <v>78</v>
      </c>
      <c r="D13" s="12">
        <v>1980</v>
      </c>
      <c r="E13" s="13" t="s">
        <v>102</v>
      </c>
      <c r="F13" s="14" t="s">
        <v>16</v>
      </c>
      <c r="G13" s="14" t="s">
        <v>16</v>
      </c>
      <c r="H13" s="13" t="s">
        <v>50</v>
      </c>
      <c r="I13" s="13" t="s">
        <v>49</v>
      </c>
      <c r="J13" s="13" t="s">
        <v>16</v>
      </c>
      <c r="K13" s="16">
        <v>10006112.73</v>
      </c>
      <c r="L13" s="17" t="s">
        <v>47</v>
      </c>
      <c r="M13" s="130"/>
      <c r="N13" s="130"/>
    </row>
    <row r="14" spans="1:14">
      <c r="A14" s="290"/>
      <c r="B14" s="290"/>
      <c r="C14" s="11" t="s">
        <v>79</v>
      </c>
      <c r="D14" s="12">
        <v>2011</v>
      </c>
      <c r="E14" s="13" t="s">
        <v>65</v>
      </c>
      <c r="F14" s="14" t="s">
        <v>16</v>
      </c>
      <c r="G14" s="14" t="s">
        <v>16</v>
      </c>
      <c r="H14" s="13" t="s">
        <v>58</v>
      </c>
      <c r="I14" s="13" t="s">
        <v>49</v>
      </c>
      <c r="J14" s="13" t="s">
        <v>16</v>
      </c>
      <c r="K14" s="16">
        <v>320000</v>
      </c>
      <c r="L14" s="17" t="s">
        <v>60</v>
      </c>
      <c r="M14" s="130"/>
      <c r="N14" s="130"/>
    </row>
    <row r="15" spans="1:14">
      <c r="A15" s="290"/>
      <c r="B15" s="290"/>
      <c r="C15" s="11" t="s">
        <v>80</v>
      </c>
      <c r="D15" s="12">
        <v>2007</v>
      </c>
      <c r="E15" s="13" t="s">
        <v>107</v>
      </c>
      <c r="F15" s="14" t="s">
        <v>16</v>
      </c>
      <c r="G15" s="14" t="s">
        <v>16</v>
      </c>
      <c r="H15" s="13" t="s">
        <v>50</v>
      </c>
      <c r="I15" s="13" t="s">
        <v>49</v>
      </c>
      <c r="J15" s="13" t="s">
        <v>16</v>
      </c>
      <c r="K15" s="16">
        <v>304414</v>
      </c>
      <c r="L15" s="17" t="s">
        <v>47</v>
      </c>
      <c r="M15" s="130"/>
      <c r="N15" s="130"/>
    </row>
    <row r="16" spans="1:14">
      <c r="A16" s="290"/>
      <c r="B16" s="290"/>
      <c r="C16" s="11" t="s">
        <v>81</v>
      </c>
      <c r="D16" s="12">
        <v>1997</v>
      </c>
      <c r="E16" s="13" t="s">
        <v>109</v>
      </c>
      <c r="F16" s="14" t="s">
        <v>16</v>
      </c>
      <c r="G16" s="14" t="s">
        <v>16</v>
      </c>
      <c r="H16" s="13" t="s">
        <v>58</v>
      </c>
      <c r="I16" s="13" t="s">
        <v>49</v>
      </c>
      <c r="J16" s="13" t="s">
        <v>16</v>
      </c>
      <c r="K16" s="16">
        <v>509382.15</v>
      </c>
      <c r="L16" s="17" t="s">
        <v>47</v>
      </c>
      <c r="M16" s="130"/>
      <c r="N16" s="130"/>
    </row>
    <row r="17" spans="1:14">
      <c r="A17" s="290"/>
      <c r="B17" s="290"/>
      <c r="C17" s="11" t="s">
        <v>82</v>
      </c>
      <c r="D17" s="12">
        <v>1980</v>
      </c>
      <c r="E17" s="13" t="s">
        <v>65</v>
      </c>
      <c r="F17" s="14" t="s">
        <v>16</v>
      </c>
      <c r="G17" s="14" t="s">
        <v>16</v>
      </c>
      <c r="H17" s="13" t="s">
        <v>58</v>
      </c>
      <c r="I17" s="13" t="s">
        <v>49</v>
      </c>
      <c r="J17" s="13" t="s">
        <v>16</v>
      </c>
      <c r="K17" s="16">
        <v>40000</v>
      </c>
      <c r="L17" s="17" t="s">
        <v>60</v>
      </c>
      <c r="M17" s="130"/>
      <c r="N17" s="130"/>
    </row>
    <row r="18" spans="1:14">
      <c r="A18" s="290"/>
      <c r="B18" s="290"/>
      <c r="C18" s="19" t="s">
        <v>84</v>
      </c>
      <c r="D18" s="12">
        <v>1970</v>
      </c>
      <c r="E18" s="13" t="s">
        <v>102</v>
      </c>
      <c r="F18" s="14" t="s">
        <v>16</v>
      </c>
      <c r="G18" s="14" t="s">
        <v>16</v>
      </c>
      <c r="H18" s="13" t="s">
        <v>58</v>
      </c>
      <c r="I18" s="13" t="s">
        <v>49</v>
      </c>
      <c r="J18" s="13" t="s">
        <v>16</v>
      </c>
      <c r="K18" s="16">
        <v>671490</v>
      </c>
      <c r="L18" s="17" t="s">
        <v>60</v>
      </c>
      <c r="M18" s="130"/>
      <c r="N18" s="130"/>
    </row>
    <row r="19" spans="1:14" ht="15.75" customHeight="1">
      <c r="A19" s="290"/>
      <c r="B19" s="290"/>
      <c r="C19" s="20" t="s">
        <v>112</v>
      </c>
      <c r="D19" s="12">
        <v>1980</v>
      </c>
      <c r="E19" s="13" t="s">
        <v>102</v>
      </c>
      <c r="F19" s="14" t="s">
        <v>16</v>
      </c>
      <c r="G19" s="14" t="s">
        <v>16</v>
      </c>
      <c r="H19" s="13" t="s">
        <v>58</v>
      </c>
      <c r="I19" s="13" t="s">
        <v>49</v>
      </c>
      <c r="J19" s="13" t="s">
        <v>111</v>
      </c>
      <c r="K19" s="16">
        <v>172796.61</v>
      </c>
      <c r="L19" s="17" t="s">
        <v>47</v>
      </c>
      <c r="M19" s="130"/>
      <c r="N19" s="130"/>
    </row>
    <row r="20" spans="1:14">
      <c r="A20" s="290"/>
      <c r="B20" s="290"/>
      <c r="C20" s="20" t="s">
        <v>388</v>
      </c>
      <c r="D20" s="12">
        <v>2007</v>
      </c>
      <c r="E20" s="13" t="s">
        <v>106</v>
      </c>
      <c r="F20" s="14" t="s">
        <v>16</v>
      </c>
      <c r="G20" s="14" t="s">
        <v>16</v>
      </c>
      <c r="H20" s="13" t="s">
        <v>50</v>
      </c>
      <c r="I20" s="13" t="s">
        <v>49</v>
      </c>
      <c r="J20" s="13" t="s">
        <v>16</v>
      </c>
      <c r="K20" s="16">
        <v>61904.91</v>
      </c>
      <c r="L20" s="17" t="s">
        <v>47</v>
      </c>
      <c r="M20" s="130"/>
      <c r="N20" s="130"/>
    </row>
    <row r="21" spans="1:14">
      <c r="A21" s="290"/>
      <c r="B21" s="290"/>
      <c r="C21" s="20" t="s">
        <v>85</v>
      </c>
      <c r="D21" s="12">
        <v>2010</v>
      </c>
      <c r="E21" s="13" t="s">
        <v>106</v>
      </c>
      <c r="F21" s="14" t="s">
        <v>16</v>
      </c>
      <c r="G21" s="14" t="s">
        <v>16</v>
      </c>
      <c r="H21" s="13" t="s">
        <v>50</v>
      </c>
      <c r="I21" s="13" t="s">
        <v>49</v>
      </c>
      <c r="J21" s="13" t="s">
        <v>16</v>
      </c>
      <c r="K21" s="16">
        <v>98522.7</v>
      </c>
      <c r="L21" s="17" t="s">
        <v>47</v>
      </c>
      <c r="M21" s="130"/>
      <c r="N21" s="130"/>
    </row>
    <row r="22" spans="1:14">
      <c r="A22" s="290"/>
      <c r="B22" s="290"/>
      <c r="C22" s="20" t="s">
        <v>113</v>
      </c>
      <c r="D22" s="12">
        <v>2011</v>
      </c>
      <c r="E22" s="13" t="s">
        <v>106</v>
      </c>
      <c r="F22" s="14" t="s">
        <v>16</v>
      </c>
      <c r="G22" s="14" t="s">
        <v>16</v>
      </c>
      <c r="H22" s="13" t="s">
        <v>50</v>
      </c>
      <c r="I22" s="13" t="s">
        <v>49</v>
      </c>
      <c r="J22" s="13" t="s">
        <v>16</v>
      </c>
      <c r="K22" s="16">
        <v>75180.12</v>
      </c>
      <c r="L22" s="17" t="s">
        <v>47</v>
      </c>
      <c r="M22" s="130"/>
      <c r="N22" s="130"/>
    </row>
    <row r="23" spans="1:14">
      <c r="A23" s="290"/>
      <c r="B23" s="290"/>
      <c r="C23" s="20" t="s">
        <v>114</v>
      </c>
      <c r="D23" s="12">
        <v>2013</v>
      </c>
      <c r="E23" s="13" t="s">
        <v>106</v>
      </c>
      <c r="F23" s="14" t="s">
        <v>16</v>
      </c>
      <c r="G23" s="14" t="s">
        <v>16</v>
      </c>
      <c r="H23" s="13" t="s">
        <v>50</v>
      </c>
      <c r="I23" s="13" t="s">
        <v>49</v>
      </c>
      <c r="J23" s="13" t="s">
        <v>16</v>
      </c>
      <c r="K23" s="16">
        <v>130139.21</v>
      </c>
      <c r="L23" s="17" t="s">
        <v>47</v>
      </c>
      <c r="M23" s="130"/>
      <c r="N23" s="130"/>
    </row>
    <row r="24" spans="1:14">
      <c r="A24" s="290"/>
      <c r="B24" s="290"/>
      <c r="C24" s="11" t="s">
        <v>387</v>
      </c>
      <c r="D24" s="12">
        <v>2014</v>
      </c>
      <c r="E24" s="13" t="s">
        <v>106</v>
      </c>
      <c r="F24" s="14" t="s">
        <v>16</v>
      </c>
      <c r="G24" s="14" t="s">
        <v>16</v>
      </c>
      <c r="H24" s="13" t="s">
        <v>50</v>
      </c>
      <c r="I24" s="13" t="s">
        <v>49</v>
      </c>
      <c r="J24" s="13" t="s">
        <v>16</v>
      </c>
      <c r="K24" s="16">
        <v>125794.48</v>
      </c>
      <c r="L24" s="17" t="s">
        <v>47</v>
      </c>
      <c r="M24" s="130"/>
      <c r="N24" s="130"/>
    </row>
    <row r="25" spans="1:14" ht="51">
      <c r="A25" s="290"/>
      <c r="B25" s="290"/>
      <c r="C25" s="19" t="s">
        <v>86</v>
      </c>
      <c r="D25" s="12">
        <v>2003</v>
      </c>
      <c r="E25" s="13" t="s">
        <v>115</v>
      </c>
      <c r="F25" s="14" t="s">
        <v>116</v>
      </c>
      <c r="G25" s="14" t="s">
        <v>117</v>
      </c>
      <c r="H25" s="13" t="s">
        <v>118</v>
      </c>
      <c r="I25" s="13" t="s">
        <v>49</v>
      </c>
      <c r="J25" s="13" t="s">
        <v>16</v>
      </c>
      <c r="K25" s="16">
        <v>899489.79</v>
      </c>
      <c r="L25" s="17" t="s">
        <v>47</v>
      </c>
      <c r="M25" s="130"/>
      <c r="N25" s="130"/>
    </row>
    <row r="26" spans="1:14" ht="114.75">
      <c r="A26" s="290"/>
      <c r="B26" s="290"/>
      <c r="C26" s="19" t="s">
        <v>87</v>
      </c>
      <c r="D26" s="12">
        <v>2005</v>
      </c>
      <c r="E26" s="13" t="s">
        <v>119</v>
      </c>
      <c r="F26" s="14" t="s">
        <v>121</v>
      </c>
      <c r="G26" s="14" t="s">
        <v>16</v>
      </c>
      <c r="H26" s="13" t="s">
        <v>50</v>
      </c>
      <c r="I26" s="13" t="s">
        <v>49</v>
      </c>
      <c r="J26" s="13" t="s">
        <v>122</v>
      </c>
      <c r="K26" s="16">
        <v>674968.69</v>
      </c>
      <c r="L26" s="17" t="s">
        <v>47</v>
      </c>
      <c r="M26" s="130"/>
      <c r="N26" s="130"/>
    </row>
    <row r="27" spans="1:14" ht="140.25">
      <c r="A27" s="290"/>
      <c r="B27" s="290"/>
      <c r="C27" s="19" t="s">
        <v>88</v>
      </c>
      <c r="D27" s="12">
        <v>1998</v>
      </c>
      <c r="E27" s="13" t="s">
        <v>120</v>
      </c>
      <c r="F27" s="14" t="s">
        <v>116</v>
      </c>
      <c r="G27" s="14" t="s">
        <v>16</v>
      </c>
      <c r="H27" s="13" t="s">
        <v>50</v>
      </c>
      <c r="I27" s="13" t="s">
        <v>49</v>
      </c>
      <c r="J27" s="13" t="s">
        <v>123</v>
      </c>
      <c r="K27" s="16">
        <v>591510</v>
      </c>
      <c r="L27" s="17" t="s">
        <v>60</v>
      </c>
      <c r="M27" s="130"/>
      <c r="N27" s="130"/>
    </row>
    <row r="28" spans="1:14" ht="15.75" customHeight="1">
      <c r="A28" s="290"/>
      <c r="B28" s="290"/>
      <c r="C28" s="19" t="s">
        <v>89</v>
      </c>
      <c r="D28" s="12">
        <v>1994</v>
      </c>
      <c r="E28" s="13" t="s">
        <v>125</v>
      </c>
      <c r="F28" s="14" t="s">
        <v>116</v>
      </c>
      <c r="G28" s="14" t="s">
        <v>126</v>
      </c>
      <c r="H28" s="13" t="s">
        <v>50</v>
      </c>
      <c r="I28" s="13" t="s">
        <v>49</v>
      </c>
      <c r="J28" s="13" t="s">
        <v>124</v>
      </c>
      <c r="K28" s="16">
        <v>396550</v>
      </c>
      <c r="L28" s="17" t="s">
        <v>60</v>
      </c>
    </row>
    <row r="29" spans="1:14" ht="15.75" customHeight="1">
      <c r="A29" s="290"/>
      <c r="B29" s="290"/>
      <c r="C29" s="19" t="s">
        <v>90</v>
      </c>
      <c r="D29" s="12">
        <v>1994</v>
      </c>
      <c r="E29" s="13" t="s">
        <v>128</v>
      </c>
      <c r="F29" s="14" t="s">
        <v>129</v>
      </c>
      <c r="G29" s="14" t="s">
        <v>116</v>
      </c>
      <c r="H29" s="13" t="s">
        <v>130</v>
      </c>
      <c r="I29" s="13" t="s">
        <v>49</v>
      </c>
      <c r="J29" s="13" t="s">
        <v>127</v>
      </c>
      <c r="K29" s="16">
        <v>391280</v>
      </c>
      <c r="L29" s="17" t="s">
        <v>60</v>
      </c>
    </row>
    <row r="30" spans="1:14" ht="141.75" customHeight="1">
      <c r="A30" s="290"/>
      <c r="B30" s="290"/>
      <c r="C30" s="19" t="s">
        <v>91</v>
      </c>
      <c r="D30" s="12">
        <v>1994</v>
      </c>
      <c r="E30" s="13" t="s">
        <v>131</v>
      </c>
      <c r="F30" s="14" t="s">
        <v>129</v>
      </c>
      <c r="G30" s="14" t="s">
        <v>16</v>
      </c>
      <c r="H30" s="13" t="s">
        <v>132</v>
      </c>
      <c r="I30" s="13" t="s">
        <v>49</v>
      </c>
      <c r="J30" s="15" t="s">
        <v>133</v>
      </c>
      <c r="K30" s="16">
        <v>616800</v>
      </c>
      <c r="L30" s="17" t="s">
        <v>60</v>
      </c>
    </row>
    <row r="31" spans="1:14" ht="51">
      <c r="A31" s="290"/>
      <c r="B31" s="290"/>
      <c r="C31" s="19" t="s">
        <v>92</v>
      </c>
      <c r="D31" s="12">
        <v>2003</v>
      </c>
      <c r="E31" s="13" t="s">
        <v>134</v>
      </c>
      <c r="F31" s="14" t="s">
        <v>116</v>
      </c>
      <c r="G31" s="14" t="s">
        <v>16</v>
      </c>
      <c r="H31" s="13" t="s">
        <v>135</v>
      </c>
      <c r="I31" s="13" t="s">
        <v>49</v>
      </c>
      <c r="J31" s="13" t="s">
        <v>16</v>
      </c>
      <c r="K31" s="16">
        <v>534415.18000000005</v>
      </c>
      <c r="L31" s="17" t="s">
        <v>47</v>
      </c>
    </row>
    <row r="32" spans="1:14" ht="141.75" customHeight="1">
      <c r="A32" s="290"/>
      <c r="B32" s="290"/>
      <c r="C32" s="19" t="s">
        <v>93</v>
      </c>
      <c r="D32" s="12">
        <v>1990</v>
      </c>
      <c r="E32" s="13" t="s">
        <v>136</v>
      </c>
      <c r="F32" s="14" t="s">
        <v>116</v>
      </c>
      <c r="G32" s="14" t="s">
        <v>16</v>
      </c>
      <c r="H32" s="13" t="s">
        <v>135</v>
      </c>
      <c r="I32" s="13" t="s">
        <v>49</v>
      </c>
      <c r="J32" s="15" t="s">
        <v>137</v>
      </c>
      <c r="K32" s="16">
        <v>536450</v>
      </c>
      <c r="L32" s="17" t="s">
        <v>60</v>
      </c>
    </row>
    <row r="33" spans="1:12" ht="15.75" customHeight="1">
      <c r="A33" s="290"/>
      <c r="B33" s="290"/>
      <c r="C33" s="19" t="s">
        <v>94</v>
      </c>
      <c r="D33" s="12">
        <v>1993</v>
      </c>
      <c r="E33" s="13" t="s">
        <v>138</v>
      </c>
      <c r="F33" s="14" t="s">
        <v>139</v>
      </c>
      <c r="G33" s="14" t="s">
        <v>16</v>
      </c>
      <c r="H33" s="13" t="s">
        <v>140</v>
      </c>
      <c r="I33" s="13" t="s">
        <v>49</v>
      </c>
      <c r="J33" s="15" t="s">
        <v>141</v>
      </c>
      <c r="K33" s="16">
        <v>147770</v>
      </c>
      <c r="L33" s="17" t="s">
        <v>60</v>
      </c>
    </row>
    <row r="34" spans="1:12">
      <c r="A34" s="290"/>
      <c r="B34" s="290"/>
      <c r="C34" s="19" t="s">
        <v>95</v>
      </c>
      <c r="D34" s="12">
        <v>2012</v>
      </c>
      <c r="E34" s="13" t="s">
        <v>16</v>
      </c>
      <c r="F34" s="14" t="s">
        <v>16</v>
      </c>
      <c r="G34" s="14" t="s">
        <v>16</v>
      </c>
      <c r="H34" s="13" t="s">
        <v>16</v>
      </c>
      <c r="I34" s="13" t="s">
        <v>16</v>
      </c>
      <c r="J34" s="13"/>
      <c r="K34" s="16">
        <v>658427</v>
      </c>
      <c r="L34" s="17" t="s">
        <v>47</v>
      </c>
    </row>
    <row r="35" spans="1:12">
      <c r="A35" s="290"/>
      <c r="B35" s="290"/>
      <c r="C35" s="19" t="s">
        <v>96</v>
      </c>
      <c r="D35" s="12">
        <v>2011</v>
      </c>
      <c r="E35" s="13" t="s">
        <v>16</v>
      </c>
      <c r="F35" s="14" t="s">
        <v>16</v>
      </c>
      <c r="G35" s="14" t="s">
        <v>16</v>
      </c>
      <c r="H35" s="13" t="s">
        <v>16</v>
      </c>
      <c r="I35" s="13" t="s">
        <v>16</v>
      </c>
      <c r="J35" s="13"/>
      <c r="K35" s="16">
        <v>513722</v>
      </c>
      <c r="L35" s="17" t="s">
        <v>47</v>
      </c>
    </row>
    <row r="36" spans="1:12">
      <c r="A36" s="290"/>
      <c r="B36" s="290"/>
      <c r="C36" s="19" t="s">
        <v>97</v>
      </c>
      <c r="D36" s="12">
        <v>2012</v>
      </c>
      <c r="E36" s="13" t="s">
        <v>16</v>
      </c>
      <c r="F36" s="14" t="s">
        <v>16</v>
      </c>
      <c r="G36" s="14" t="s">
        <v>16</v>
      </c>
      <c r="H36" s="13" t="s">
        <v>16</v>
      </c>
      <c r="I36" s="13" t="s">
        <v>16</v>
      </c>
      <c r="J36" s="13"/>
      <c r="K36" s="16">
        <v>337926</v>
      </c>
      <c r="L36" s="17" t="s">
        <v>47</v>
      </c>
    </row>
    <row r="37" spans="1:12">
      <c r="A37" s="290"/>
      <c r="B37" s="290"/>
      <c r="C37" s="19" t="s">
        <v>98</v>
      </c>
      <c r="D37" s="12">
        <v>2012</v>
      </c>
      <c r="E37" s="13" t="s">
        <v>16</v>
      </c>
      <c r="F37" s="14" t="s">
        <v>16</v>
      </c>
      <c r="G37" s="14" t="s">
        <v>16</v>
      </c>
      <c r="H37" s="13" t="s">
        <v>16</v>
      </c>
      <c r="I37" s="13" t="s">
        <v>16</v>
      </c>
      <c r="J37" s="13"/>
      <c r="K37" s="16">
        <v>315166</v>
      </c>
      <c r="L37" s="17" t="s">
        <v>47</v>
      </c>
    </row>
    <row r="38" spans="1:12">
      <c r="A38" s="290"/>
      <c r="B38" s="290"/>
      <c r="C38" s="11" t="s">
        <v>110</v>
      </c>
      <c r="D38" s="12">
        <v>1996</v>
      </c>
      <c r="E38" s="13" t="s">
        <v>106</v>
      </c>
      <c r="F38" s="14" t="s">
        <v>16</v>
      </c>
      <c r="G38" s="14" t="s">
        <v>16</v>
      </c>
      <c r="H38" s="13" t="s">
        <v>50</v>
      </c>
      <c r="I38" s="13" t="s">
        <v>49</v>
      </c>
      <c r="J38" s="13" t="s">
        <v>16</v>
      </c>
      <c r="K38" s="16">
        <v>18416.8</v>
      </c>
      <c r="L38" s="17" t="s">
        <v>47</v>
      </c>
    </row>
    <row r="39" spans="1:12">
      <c r="A39" s="290"/>
      <c r="B39" s="290"/>
      <c r="C39" s="11" t="s">
        <v>99</v>
      </c>
      <c r="D39" s="12">
        <v>2001</v>
      </c>
      <c r="E39" s="13" t="s">
        <v>54</v>
      </c>
      <c r="F39" s="14" t="s">
        <v>16</v>
      </c>
      <c r="G39" s="14" t="s">
        <v>16</v>
      </c>
      <c r="H39" s="13" t="s">
        <v>54</v>
      </c>
      <c r="I39" s="13" t="s">
        <v>49</v>
      </c>
      <c r="J39" s="13" t="s">
        <v>16</v>
      </c>
      <c r="K39" s="16">
        <v>376947.97</v>
      </c>
      <c r="L39" s="17" t="s">
        <v>47</v>
      </c>
    </row>
    <row r="40" spans="1:12">
      <c r="A40" s="290"/>
      <c r="B40" s="290"/>
      <c r="C40" s="19" t="s">
        <v>100</v>
      </c>
      <c r="D40" s="12">
        <v>2003</v>
      </c>
      <c r="E40" s="13" t="s">
        <v>16</v>
      </c>
      <c r="F40" s="14" t="s">
        <v>16</v>
      </c>
      <c r="G40" s="14" t="s">
        <v>16</v>
      </c>
      <c r="H40" s="13" t="s">
        <v>16</v>
      </c>
      <c r="I40" s="13" t="s">
        <v>16</v>
      </c>
      <c r="J40" s="13" t="s">
        <v>16</v>
      </c>
      <c r="K40" s="16">
        <v>1339411.6000000001</v>
      </c>
      <c r="L40" s="17" t="s">
        <v>47</v>
      </c>
    </row>
    <row r="41" spans="1:12">
      <c r="A41" s="290"/>
      <c r="B41" s="290"/>
      <c r="C41" s="19" t="s">
        <v>456</v>
      </c>
      <c r="D41" s="12" t="s">
        <v>16</v>
      </c>
      <c r="E41" s="13" t="s">
        <v>16</v>
      </c>
      <c r="F41" s="14" t="s">
        <v>16</v>
      </c>
      <c r="G41" s="14" t="s">
        <v>16</v>
      </c>
      <c r="H41" s="13" t="s">
        <v>16</v>
      </c>
      <c r="I41" s="13" t="s">
        <v>16</v>
      </c>
      <c r="J41" s="13" t="s">
        <v>16</v>
      </c>
      <c r="K41" s="16">
        <v>539777</v>
      </c>
      <c r="L41" s="17" t="s">
        <v>47</v>
      </c>
    </row>
    <row r="42" spans="1:12">
      <c r="A42" s="290"/>
      <c r="B42" s="290"/>
      <c r="C42" s="19" t="s">
        <v>389</v>
      </c>
      <c r="D42" s="12" t="s">
        <v>16</v>
      </c>
      <c r="E42" s="13" t="s">
        <v>16</v>
      </c>
      <c r="F42" s="14" t="s">
        <v>16</v>
      </c>
      <c r="G42" s="14" t="s">
        <v>16</v>
      </c>
      <c r="H42" s="13" t="s">
        <v>16</v>
      </c>
      <c r="I42" s="13" t="s">
        <v>16</v>
      </c>
      <c r="J42" s="13" t="s">
        <v>16</v>
      </c>
      <c r="K42" s="16">
        <v>436682.84</v>
      </c>
      <c r="L42" s="17" t="s">
        <v>47</v>
      </c>
    </row>
    <row r="43" spans="1:12">
      <c r="A43" s="290"/>
      <c r="B43" s="290"/>
      <c r="C43" s="19" t="s">
        <v>457</v>
      </c>
      <c r="D43" s="12" t="s">
        <v>16</v>
      </c>
      <c r="E43" s="13" t="s">
        <v>16</v>
      </c>
      <c r="F43" s="14" t="s">
        <v>16</v>
      </c>
      <c r="G43" s="14" t="s">
        <v>16</v>
      </c>
      <c r="H43" s="13" t="s">
        <v>16</v>
      </c>
      <c r="I43" s="13" t="s">
        <v>16</v>
      </c>
      <c r="J43" s="13" t="s">
        <v>16</v>
      </c>
      <c r="K43" s="16">
        <v>224716.56</v>
      </c>
      <c r="L43" s="17" t="s">
        <v>47</v>
      </c>
    </row>
    <row r="44" spans="1:12">
      <c r="A44" s="290"/>
      <c r="B44" s="290"/>
      <c r="C44" s="19" t="s">
        <v>458</v>
      </c>
      <c r="D44" s="12" t="s">
        <v>16</v>
      </c>
      <c r="E44" s="13" t="s">
        <v>16</v>
      </c>
      <c r="F44" s="14" t="s">
        <v>16</v>
      </c>
      <c r="G44" s="14" t="s">
        <v>16</v>
      </c>
      <c r="H44" s="13" t="s">
        <v>16</v>
      </c>
      <c r="I44" s="13" t="s">
        <v>16</v>
      </c>
      <c r="J44" s="13" t="s">
        <v>16</v>
      </c>
      <c r="K44" s="16">
        <v>399090.27</v>
      </c>
      <c r="L44" s="17" t="s">
        <v>47</v>
      </c>
    </row>
    <row r="45" spans="1:12">
      <c r="A45" s="290"/>
      <c r="B45" s="290"/>
      <c r="C45" s="19" t="s">
        <v>390</v>
      </c>
      <c r="D45" s="12" t="s">
        <v>16</v>
      </c>
      <c r="E45" s="13" t="s">
        <v>16</v>
      </c>
      <c r="F45" s="14" t="s">
        <v>16</v>
      </c>
      <c r="G45" s="14" t="s">
        <v>16</v>
      </c>
      <c r="H45" s="13" t="s">
        <v>16</v>
      </c>
      <c r="I45" s="13" t="s">
        <v>16</v>
      </c>
      <c r="J45" s="13" t="s">
        <v>16</v>
      </c>
      <c r="K45" s="16">
        <v>298466.13</v>
      </c>
      <c r="L45" s="17" t="s">
        <v>47</v>
      </c>
    </row>
    <row r="46" spans="1:12">
      <c r="A46" s="290"/>
      <c r="B46" s="290"/>
      <c r="C46" s="19" t="s">
        <v>459</v>
      </c>
      <c r="D46" s="12" t="s">
        <v>16</v>
      </c>
      <c r="E46" s="13" t="s">
        <v>16</v>
      </c>
      <c r="F46" s="14" t="s">
        <v>16</v>
      </c>
      <c r="G46" s="14" t="s">
        <v>16</v>
      </c>
      <c r="H46" s="13" t="s">
        <v>16</v>
      </c>
      <c r="I46" s="13" t="s">
        <v>16</v>
      </c>
      <c r="J46" s="13" t="s">
        <v>16</v>
      </c>
      <c r="K46" s="16">
        <v>72341.119999999995</v>
      </c>
      <c r="L46" s="17" t="s">
        <v>47</v>
      </c>
    </row>
    <row r="47" spans="1:12">
      <c r="A47" s="290"/>
      <c r="B47" s="290"/>
      <c r="C47" s="19" t="s">
        <v>460</v>
      </c>
      <c r="D47" s="12" t="s">
        <v>16</v>
      </c>
      <c r="E47" s="13" t="s">
        <v>16</v>
      </c>
      <c r="F47" s="14" t="s">
        <v>16</v>
      </c>
      <c r="G47" s="14" t="s">
        <v>16</v>
      </c>
      <c r="H47" s="13" t="s">
        <v>16</v>
      </c>
      <c r="I47" s="13" t="s">
        <v>16</v>
      </c>
      <c r="J47" s="13" t="s">
        <v>16</v>
      </c>
      <c r="K47" s="16">
        <v>86044.64</v>
      </c>
      <c r="L47" s="17" t="s">
        <v>47</v>
      </c>
    </row>
    <row r="48" spans="1:12">
      <c r="A48" s="290"/>
      <c r="B48" s="290"/>
      <c r="C48" s="19" t="s">
        <v>391</v>
      </c>
      <c r="D48" s="12" t="s">
        <v>16</v>
      </c>
      <c r="E48" s="13" t="s">
        <v>16</v>
      </c>
      <c r="F48" s="14" t="s">
        <v>16</v>
      </c>
      <c r="G48" s="14" t="s">
        <v>16</v>
      </c>
      <c r="H48" s="13" t="s">
        <v>16</v>
      </c>
      <c r="I48" s="13" t="s">
        <v>16</v>
      </c>
      <c r="J48" s="13" t="s">
        <v>16</v>
      </c>
      <c r="K48" s="16">
        <v>298526.88</v>
      </c>
      <c r="L48" s="17" t="s">
        <v>47</v>
      </c>
    </row>
    <row r="49" spans="1:12">
      <c r="A49" s="290"/>
      <c r="B49" s="290"/>
      <c r="C49" s="19" t="s">
        <v>392</v>
      </c>
      <c r="D49" s="12" t="s">
        <v>16</v>
      </c>
      <c r="E49" s="13" t="s">
        <v>16</v>
      </c>
      <c r="F49" s="14" t="s">
        <v>16</v>
      </c>
      <c r="G49" s="14" t="s">
        <v>16</v>
      </c>
      <c r="H49" s="13" t="s">
        <v>16</v>
      </c>
      <c r="I49" s="13" t="s">
        <v>16</v>
      </c>
      <c r="J49" s="13" t="s">
        <v>16</v>
      </c>
      <c r="K49" s="16">
        <v>123321.93</v>
      </c>
      <c r="L49" s="17" t="s">
        <v>47</v>
      </c>
    </row>
    <row r="50" spans="1:12">
      <c r="A50" s="290"/>
      <c r="B50" s="290"/>
      <c r="C50" s="19" t="s">
        <v>461</v>
      </c>
      <c r="D50" s="12" t="s">
        <v>16</v>
      </c>
      <c r="E50" s="13" t="s">
        <v>16</v>
      </c>
      <c r="F50" s="14" t="s">
        <v>16</v>
      </c>
      <c r="G50" s="14" t="s">
        <v>16</v>
      </c>
      <c r="H50" s="13" t="s">
        <v>16</v>
      </c>
      <c r="I50" s="13" t="s">
        <v>16</v>
      </c>
      <c r="J50" s="13" t="s">
        <v>16</v>
      </c>
      <c r="K50" s="16">
        <v>138096.20000000001</v>
      </c>
      <c r="L50" s="17" t="s">
        <v>47</v>
      </c>
    </row>
    <row r="51" spans="1:12">
      <c r="A51" s="290"/>
      <c r="B51" s="290"/>
      <c r="C51" s="19" t="s">
        <v>462</v>
      </c>
      <c r="D51" s="12" t="s">
        <v>16</v>
      </c>
      <c r="E51" s="13" t="s">
        <v>16</v>
      </c>
      <c r="F51" s="14" t="s">
        <v>16</v>
      </c>
      <c r="G51" s="14" t="s">
        <v>16</v>
      </c>
      <c r="H51" s="13" t="s">
        <v>16</v>
      </c>
      <c r="I51" s="13" t="s">
        <v>16</v>
      </c>
      <c r="J51" s="13" t="s">
        <v>16</v>
      </c>
      <c r="K51" s="16">
        <v>81440.84</v>
      </c>
      <c r="L51" s="17" t="s">
        <v>47</v>
      </c>
    </row>
    <row r="52" spans="1:12">
      <c r="A52" s="290"/>
      <c r="B52" s="290"/>
      <c r="C52" s="19" t="s">
        <v>393</v>
      </c>
      <c r="D52" s="12" t="s">
        <v>16</v>
      </c>
      <c r="E52" s="13" t="s">
        <v>16</v>
      </c>
      <c r="F52" s="14" t="s">
        <v>16</v>
      </c>
      <c r="G52" s="14" t="s">
        <v>16</v>
      </c>
      <c r="H52" s="13" t="s">
        <v>16</v>
      </c>
      <c r="I52" s="13" t="s">
        <v>16</v>
      </c>
      <c r="J52" s="13" t="s">
        <v>16</v>
      </c>
      <c r="K52" s="16">
        <v>123103.99</v>
      </c>
      <c r="L52" s="17" t="s">
        <v>47</v>
      </c>
    </row>
    <row r="53" spans="1:12">
      <c r="A53" s="290"/>
      <c r="B53" s="290"/>
      <c r="C53" s="19" t="s">
        <v>394</v>
      </c>
      <c r="D53" s="12" t="s">
        <v>16</v>
      </c>
      <c r="E53" s="13" t="s">
        <v>16</v>
      </c>
      <c r="F53" s="14" t="s">
        <v>16</v>
      </c>
      <c r="G53" s="14" t="s">
        <v>16</v>
      </c>
      <c r="H53" s="13" t="s">
        <v>16</v>
      </c>
      <c r="I53" s="13" t="s">
        <v>16</v>
      </c>
      <c r="J53" s="13" t="s">
        <v>16</v>
      </c>
      <c r="K53" s="16">
        <v>146534.29999999999</v>
      </c>
      <c r="L53" s="17" t="s">
        <v>47</v>
      </c>
    </row>
    <row r="54" spans="1:12">
      <c r="A54" s="290"/>
      <c r="B54" s="290"/>
      <c r="C54" s="19" t="s">
        <v>463</v>
      </c>
      <c r="D54" s="12" t="s">
        <v>16</v>
      </c>
      <c r="E54" s="13" t="s">
        <v>16</v>
      </c>
      <c r="F54" s="14" t="s">
        <v>16</v>
      </c>
      <c r="G54" s="14" t="s">
        <v>16</v>
      </c>
      <c r="H54" s="13" t="s">
        <v>16</v>
      </c>
      <c r="I54" s="13" t="s">
        <v>16</v>
      </c>
      <c r="J54" s="13" t="s">
        <v>16</v>
      </c>
      <c r="K54" s="16">
        <v>147411.65</v>
      </c>
      <c r="L54" s="17" t="s">
        <v>47</v>
      </c>
    </row>
    <row r="55" spans="1:12">
      <c r="A55" s="290"/>
      <c r="B55" s="290"/>
      <c r="C55" s="19" t="s">
        <v>395</v>
      </c>
      <c r="D55" s="12" t="s">
        <v>16</v>
      </c>
      <c r="E55" s="13" t="s">
        <v>16</v>
      </c>
      <c r="F55" s="14" t="s">
        <v>16</v>
      </c>
      <c r="G55" s="14" t="s">
        <v>16</v>
      </c>
      <c r="H55" s="13" t="s">
        <v>16</v>
      </c>
      <c r="I55" s="13" t="s">
        <v>16</v>
      </c>
      <c r="J55" s="13" t="s">
        <v>16</v>
      </c>
      <c r="K55" s="16">
        <v>127414.01</v>
      </c>
      <c r="L55" s="17" t="s">
        <v>47</v>
      </c>
    </row>
    <row r="56" spans="1:12">
      <c r="A56" s="290"/>
      <c r="B56" s="290"/>
      <c r="C56" s="19" t="s">
        <v>396</v>
      </c>
      <c r="D56" s="12" t="s">
        <v>16</v>
      </c>
      <c r="E56" s="13" t="s">
        <v>16</v>
      </c>
      <c r="F56" s="14" t="s">
        <v>16</v>
      </c>
      <c r="G56" s="14" t="s">
        <v>16</v>
      </c>
      <c r="H56" s="13" t="s">
        <v>16</v>
      </c>
      <c r="I56" s="13" t="s">
        <v>16</v>
      </c>
      <c r="J56" s="13" t="s">
        <v>16</v>
      </c>
      <c r="K56" s="16">
        <v>128385.44</v>
      </c>
      <c r="L56" s="17" t="s">
        <v>47</v>
      </c>
    </row>
    <row r="57" spans="1:12">
      <c r="A57" s="290"/>
      <c r="B57" s="290"/>
      <c r="C57" s="19" t="s">
        <v>397</v>
      </c>
      <c r="D57" s="12" t="s">
        <v>16</v>
      </c>
      <c r="E57" s="13" t="s">
        <v>16</v>
      </c>
      <c r="F57" s="14" t="s">
        <v>16</v>
      </c>
      <c r="G57" s="14" t="s">
        <v>16</v>
      </c>
      <c r="H57" s="13" t="s">
        <v>16</v>
      </c>
      <c r="I57" s="13" t="s">
        <v>16</v>
      </c>
      <c r="J57" s="13" t="s">
        <v>16</v>
      </c>
      <c r="K57" s="16">
        <v>148562.29999999999</v>
      </c>
      <c r="L57" s="17" t="s">
        <v>47</v>
      </c>
    </row>
    <row r="58" spans="1:12">
      <c r="A58" s="290"/>
      <c r="B58" s="290"/>
      <c r="C58" s="19" t="s">
        <v>398</v>
      </c>
      <c r="D58" s="12" t="s">
        <v>16</v>
      </c>
      <c r="E58" s="13" t="s">
        <v>16</v>
      </c>
      <c r="F58" s="14" t="s">
        <v>16</v>
      </c>
      <c r="G58" s="14" t="s">
        <v>16</v>
      </c>
      <c r="H58" s="13" t="s">
        <v>16</v>
      </c>
      <c r="I58" s="13" t="s">
        <v>16</v>
      </c>
      <c r="J58" s="13" t="s">
        <v>16</v>
      </c>
      <c r="K58" s="16">
        <v>122074.81</v>
      </c>
      <c r="L58" s="17" t="s">
        <v>47</v>
      </c>
    </row>
    <row r="59" spans="1:12">
      <c r="A59" s="290"/>
      <c r="B59" s="290"/>
      <c r="C59" s="19" t="s">
        <v>399</v>
      </c>
      <c r="D59" s="12" t="s">
        <v>16</v>
      </c>
      <c r="E59" s="13" t="s">
        <v>16</v>
      </c>
      <c r="F59" s="14" t="s">
        <v>16</v>
      </c>
      <c r="G59" s="14" t="s">
        <v>16</v>
      </c>
      <c r="H59" s="13" t="s">
        <v>16</v>
      </c>
      <c r="I59" s="13" t="s">
        <v>16</v>
      </c>
      <c r="J59" s="13" t="s">
        <v>16</v>
      </c>
      <c r="K59" s="16">
        <v>61749.22</v>
      </c>
      <c r="L59" s="17" t="s">
        <v>47</v>
      </c>
    </row>
    <row r="60" spans="1:12">
      <c r="A60" s="290"/>
      <c r="B60" s="290"/>
      <c r="C60" s="11" t="s">
        <v>464</v>
      </c>
      <c r="D60" s="12" t="s">
        <v>16</v>
      </c>
      <c r="E60" s="13" t="s">
        <v>16</v>
      </c>
      <c r="F60" s="14" t="s">
        <v>16</v>
      </c>
      <c r="G60" s="14" t="s">
        <v>16</v>
      </c>
      <c r="H60" s="13" t="s">
        <v>16</v>
      </c>
      <c r="I60" s="13" t="s">
        <v>16</v>
      </c>
      <c r="J60" s="13" t="s">
        <v>16</v>
      </c>
      <c r="K60" s="16">
        <v>57867.66</v>
      </c>
      <c r="L60" s="17" t="s">
        <v>47</v>
      </c>
    </row>
    <row r="61" spans="1:12">
      <c r="A61" s="290"/>
      <c r="B61" s="290"/>
      <c r="C61" s="19" t="s">
        <v>400</v>
      </c>
      <c r="D61" s="12" t="s">
        <v>16</v>
      </c>
      <c r="E61" s="13" t="s">
        <v>16</v>
      </c>
      <c r="F61" s="14" t="s">
        <v>16</v>
      </c>
      <c r="G61" s="14" t="s">
        <v>16</v>
      </c>
      <c r="H61" s="13" t="s">
        <v>16</v>
      </c>
      <c r="I61" s="13" t="s">
        <v>16</v>
      </c>
      <c r="J61" s="13" t="s">
        <v>16</v>
      </c>
      <c r="K61" s="16">
        <v>54336.35</v>
      </c>
      <c r="L61" s="17" t="s">
        <v>47</v>
      </c>
    </row>
    <row r="62" spans="1:12">
      <c r="A62" s="290"/>
      <c r="B62" s="290"/>
      <c r="C62" s="19" t="s">
        <v>465</v>
      </c>
      <c r="D62" s="12" t="s">
        <v>16</v>
      </c>
      <c r="E62" s="13" t="s">
        <v>16</v>
      </c>
      <c r="F62" s="14" t="s">
        <v>16</v>
      </c>
      <c r="G62" s="14" t="s">
        <v>16</v>
      </c>
      <c r="H62" s="13" t="s">
        <v>16</v>
      </c>
      <c r="I62" s="13" t="s">
        <v>16</v>
      </c>
      <c r="J62" s="13" t="s">
        <v>16</v>
      </c>
      <c r="K62" s="16">
        <v>107411.16</v>
      </c>
      <c r="L62" s="17" t="s">
        <v>47</v>
      </c>
    </row>
    <row r="63" spans="1:12">
      <c r="A63" s="290"/>
      <c r="B63" s="290"/>
      <c r="C63" s="19" t="s">
        <v>401</v>
      </c>
      <c r="D63" s="12" t="s">
        <v>16</v>
      </c>
      <c r="E63" s="13" t="s">
        <v>16</v>
      </c>
      <c r="F63" s="14" t="s">
        <v>16</v>
      </c>
      <c r="G63" s="14" t="s">
        <v>16</v>
      </c>
      <c r="H63" s="13" t="s">
        <v>16</v>
      </c>
      <c r="I63" s="13" t="s">
        <v>16</v>
      </c>
      <c r="J63" s="13" t="s">
        <v>16</v>
      </c>
      <c r="K63" s="16">
        <v>125308.55</v>
      </c>
      <c r="L63" s="17" t="s">
        <v>47</v>
      </c>
    </row>
    <row r="64" spans="1:12">
      <c r="A64" s="290"/>
      <c r="B64" s="290"/>
      <c r="C64" s="19" t="s">
        <v>466</v>
      </c>
      <c r="D64" s="12" t="s">
        <v>16</v>
      </c>
      <c r="E64" s="13" t="s">
        <v>16</v>
      </c>
      <c r="F64" s="14" t="s">
        <v>16</v>
      </c>
      <c r="G64" s="14" t="s">
        <v>16</v>
      </c>
      <c r="H64" s="13" t="s">
        <v>16</v>
      </c>
      <c r="I64" s="13" t="s">
        <v>16</v>
      </c>
      <c r="J64" s="13" t="s">
        <v>16</v>
      </c>
      <c r="K64" s="16">
        <v>99758.46</v>
      </c>
      <c r="L64" s="17" t="s">
        <v>47</v>
      </c>
    </row>
    <row r="65" spans="1:12">
      <c r="A65" s="290"/>
      <c r="B65" s="290"/>
      <c r="C65" s="19" t="s">
        <v>467</v>
      </c>
      <c r="D65" s="12" t="s">
        <v>16</v>
      </c>
      <c r="E65" s="13" t="s">
        <v>16</v>
      </c>
      <c r="F65" s="14" t="s">
        <v>16</v>
      </c>
      <c r="G65" s="14" t="s">
        <v>16</v>
      </c>
      <c r="H65" s="13" t="s">
        <v>16</v>
      </c>
      <c r="I65" s="13" t="s">
        <v>16</v>
      </c>
      <c r="J65" s="13" t="s">
        <v>16</v>
      </c>
      <c r="K65" s="16">
        <v>14880</v>
      </c>
      <c r="L65" s="17" t="s">
        <v>47</v>
      </c>
    </row>
    <row r="66" spans="1:12">
      <c r="A66" s="290"/>
      <c r="B66" s="290"/>
      <c r="C66" s="19" t="s">
        <v>402</v>
      </c>
      <c r="D66" s="12" t="s">
        <v>16</v>
      </c>
      <c r="E66" s="13" t="s">
        <v>16</v>
      </c>
      <c r="F66" s="14" t="s">
        <v>16</v>
      </c>
      <c r="G66" s="14" t="s">
        <v>16</v>
      </c>
      <c r="H66" s="13" t="s">
        <v>16</v>
      </c>
      <c r="I66" s="13" t="s">
        <v>16</v>
      </c>
      <c r="J66" s="13" t="s">
        <v>16</v>
      </c>
      <c r="K66" s="16">
        <v>19592</v>
      </c>
      <c r="L66" s="17" t="s">
        <v>47</v>
      </c>
    </row>
    <row r="67" spans="1:12">
      <c r="A67" s="290"/>
      <c r="B67" s="290"/>
      <c r="C67" s="19" t="s">
        <v>403</v>
      </c>
      <c r="D67" s="12" t="s">
        <v>16</v>
      </c>
      <c r="E67" s="13" t="s">
        <v>16</v>
      </c>
      <c r="F67" s="14" t="s">
        <v>16</v>
      </c>
      <c r="G67" s="14" t="s">
        <v>16</v>
      </c>
      <c r="H67" s="13" t="s">
        <v>16</v>
      </c>
      <c r="I67" s="13" t="s">
        <v>16</v>
      </c>
      <c r="J67" s="13" t="s">
        <v>16</v>
      </c>
      <c r="K67" s="16">
        <v>57601.22</v>
      </c>
      <c r="L67" s="17" t="s">
        <v>47</v>
      </c>
    </row>
    <row r="68" spans="1:12">
      <c r="A68" s="290"/>
      <c r="B68" s="290"/>
      <c r="C68" s="19" t="s">
        <v>404</v>
      </c>
      <c r="D68" s="12" t="s">
        <v>16</v>
      </c>
      <c r="E68" s="13" t="s">
        <v>16</v>
      </c>
      <c r="F68" s="14" t="s">
        <v>16</v>
      </c>
      <c r="G68" s="14" t="s">
        <v>16</v>
      </c>
      <c r="H68" s="13" t="s">
        <v>16</v>
      </c>
      <c r="I68" s="13" t="s">
        <v>16</v>
      </c>
      <c r="J68" s="13" t="s">
        <v>16</v>
      </c>
      <c r="K68" s="16">
        <v>76889.33</v>
      </c>
      <c r="L68" s="17" t="s">
        <v>47</v>
      </c>
    </row>
    <row r="69" spans="1:12">
      <c r="A69" s="290"/>
      <c r="B69" s="290"/>
      <c r="C69" s="19" t="s">
        <v>409</v>
      </c>
      <c r="D69" s="12" t="s">
        <v>16</v>
      </c>
      <c r="E69" s="13" t="s">
        <v>16</v>
      </c>
      <c r="F69" s="14" t="s">
        <v>16</v>
      </c>
      <c r="G69" s="14" t="s">
        <v>16</v>
      </c>
      <c r="H69" s="13" t="s">
        <v>16</v>
      </c>
      <c r="I69" s="13" t="s">
        <v>16</v>
      </c>
      <c r="J69" s="13" t="s">
        <v>16</v>
      </c>
      <c r="K69" s="16">
        <v>580220.23</v>
      </c>
      <c r="L69" s="17" t="s">
        <v>47</v>
      </c>
    </row>
    <row r="70" spans="1:12">
      <c r="A70" s="290"/>
      <c r="B70" s="290"/>
      <c r="C70" s="19" t="s">
        <v>405</v>
      </c>
      <c r="D70" s="12" t="s">
        <v>16</v>
      </c>
      <c r="E70" s="13" t="s">
        <v>16</v>
      </c>
      <c r="F70" s="14" t="s">
        <v>16</v>
      </c>
      <c r="G70" s="14" t="s">
        <v>16</v>
      </c>
      <c r="H70" s="13" t="s">
        <v>16</v>
      </c>
      <c r="I70" s="13" t="s">
        <v>16</v>
      </c>
      <c r="J70" s="13" t="s">
        <v>16</v>
      </c>
      <c r="K70" s="16">
        <v>481291.51</v>
      </c>
      <c r="L70" s="17" t="s">
        <v>47</v>
      </c>
    </row>
    <row r="71" spans="1:12">
      <c r="A71" s="290"/>
      <c r="B71" s="290"/>
      <c r="C71" s="19" t="s">
        <v>406</v>
      </c>
      <c r="D71" s="12" t="s">
        <v>16</v>
      </c>
      <c r="E71" s="13" t="s">
        <v>16</v>
      </c>
      <c r="F71" s="14" t="s">
        <v>16</v>
      </c>
      <c r="G71" s="14" t="s">
        <v>16</v>
      </c>
      <c r="H71" s="13" t="s">
        <v>16</v>
      </c>
      <c r="I71" s="13" t="s">
        <v>16</v>
      </c>
      <c r="J71" s="13" t="s">
        <v>16</v>
      </c>
      <c r="K71" s="16">
        <v>435461.84</v>
      </c>
      <c r="L71" s="17" t="s">
        <v>47</v>
      </c>
    </row>
    <row r="72" spans="1:12">
      <c r="A72" s="290"/>
      <c r="B72" s="290"/>
      <c r="C72" s="19" t="s">
        <v>407</v>
      </c>
      <c r="D72" s="12" t="s">
        <v>16</v>
      </c>
      <c r="E72" s="13" t="s">
        <v>16</v>
      </c>
      <c r="F72" s="14" t="s">
        <v>16</v>
      </c>
      <c r="G72" s="14" t="s">
        <v>16</v>
      </c>
      <c r="H72" s="13" t="s">
        <v>16</v>
      </c>
      <c r="I72" s="13" t="s">
        <v>16</v>
      </c>
      <c r="J72" s="13" t="s">
        <v>16</v>
      </c>
      <c r="K72" s="16">
        <v>869900.18</v>
      </c>
      <c r="L72" s="17" t="s">
        <v>47</v>
      </c>
    </row>
    <row r="73" spans="1:12">
      <c r="A73" s="290"/>
      <c r="B73" s="290"/>
      <c r="C73" s="19" t="s">
        <v>408</v>
      </c>
      <c r="D73" s="12" t="s">
        <v>16</v>
      </c>
      <c r="E73" s="13" t="s">
        <v>16</v>
      </c>
      <c r="F73" s="14" t="s">
        <v>16</v>
      </c>
      <c r="G73" s="14" t="s">
        <v>16</v>
      </c>
      <c r="H73" s="13" t="s">
        <v>16</v>
      </c>
      <c r="I73" s="13" t="s">
        <v>16</v>
      </c>
      <c r="J73" s="13" t="s">
        <v>16</v>
      </c>
      <c r="K73" s="16">
        <v>481930.39</v>
      </c>
      <c r="L73" s="17" t="s">
        <v>47</v>
      </c>
    </row>
    <row r="74" spans="1:12">
      <c r="A74" s="290"/>
      <c r="B74" s="290"/>
      <c r="C74" s="19" t="s">
        <v>469</v>
      </c>
      <c r="D74" s="12" t="s">
        <v>16</v>
      </c>
      <c r="E74" s="13" t="s">
        <v>16</v>
      </c>
      <c r="F74" s="14" t="s">
        <v>16</v>
      </c>
      <c r="G74" s="14" t="s">
        <v>16</v>
      </c>
      <c r="H74" s="13" t="s">
        <v>16</v>
      </c>
      <c r="I74" s="13" t="s">
        <v>16</v>
      </c>
      <c r="J74" s="13" t="s">
        <v>16</v>
      </c>
      <c r="K74" s="16">
        <v>42346.6</v>
      </c>
      <c r="L74" s="17" t="s">
        <v>47</v>
      </c>
    </row>
    <row r="75" spans="1:12">
      <c r="A75" s="290"/>
      <c r="B75" s="290"/>
      <c r="C75" s="19" t="s">
        <v>468</v>
      </c>
      <c r="D75" s="12" t="s">
        <v>16</v>
      </c>
      <c r="E75" s="13" t="s">
        <v>16</v>
      </c>
      <c r="F75" s="14" t="s">
        <v>16</v>
      </c>
      <c r="G75" s="14" t="s">
        <v>16</v>
      </c>
      <c r="H75" s="13" t="s">
        <v>16</v>
      </c>
      <c r="I75" s="13" t="s">
        <v>16</v>
      </c>
      <c r="J75" s="13" t="s">
        <v>16</v>
      </c>
      <c r="K75" s="16">
        <v>7856.61</v>
      </c>
      <c r="L75" s="17" t="s">
        <v>47</v>
      </c>
    </row>
    <row r="76" spans="1:12">
      <c r="A76" s="290"/>
      <c r="B76" s="290"/>
      <c r="C76" s="19" t="s">
        <v>470</v>
      </c>
      <c r="D76" s="12" t="s">
        <v>16</v>
      </c>
      <c r="E76" s="13" t="s">
        <v>16</v>
      </c>
      <c r="F76" s="14" t="s">
        <v>16</v>
      </c>
      <c r="G76" s="14" t="s">
        <v>16</v>
      </c>
      <c r="H76" s="13" t="s">
        <v>16</v>
      </c>
      <c r="I76" s="13" t="s">
        <v>16</v>
      </c>
      <c r="J76" s="13" t="s">
        <v>16</v>
      </c>
      <c r="K76" s="16">
        <v>27794.63</v>
      </c>
      <c r="L76" s="17" t="s">
        <v>47</v>
      </c>
    </row>
    <row r="77" spans="1:12">
      <c r="A77" s="290"/>
      <c r="B77" s="290"/>
      <c r="C77" s="19" t="s">
        <v>471</v>
      </c>
      <c r="D77" s="12" t="s">
        <v>16</v>
      </c>
      <c r="E77" s="13" t="s">
        <v>16</v>
      </c>
      <c r="F77" s="14" t="s">
        <v>16</v>
      </c>
      <c r="G77" s="14" t="s">
        <v>16</v>
      </c>
      <c r="H77" s="13" t="s">
        <v>16</v>
      </c>
      <c r="I77" s="13" t="s">
        <v>16</v>
      </c>
      <c r="J77" s="13" t="s">
        <v>16</v>
      </c>
      <c r="K77" s="16">
        <v>158654</v>
      </c>
      <c r="L77" s="17" t="s">
        <v>47</v>
      </c>
    </row>
    <row r="78" spans="1:12">
      <c r="A78" s="290"/>
      <c r="B78" s="290"/>
      <c r="C78" s="19" t="s">
        <v>167</v>
      </c>
      <c r="D78" s="12" t="s">
        <v>16</v>
      </c>
      <c r="E78" s="13" t="s">
        <v>16</v>
      </c>
      <c r="F78" s="14" t="s">
        <v>16</v>
      </c>
      <c r="G78" s="14" t="s">
        <v>16</v>
      </c>
      <c r="H78" s="13" t="s">
        <v>16</v>
      </c>
      <c r="I78" s="13" t="s">
        <v>16</v>
      </c>
      <c r="J78" s="13" t="s">
        <v>16</v>
      </c>
      <c r="K78" s="16">
        <v>9400</v>
      </c>
      <c r="L78" s="17" t="s">
        <v>47</v>
      </c>
    </row>
    <row r="79" spans="1:12">
      <c r="A79" s="290"/>
      <c r="B79" s="290"/>
      <c r="C79" s="19" t="s">
        <v>168</v>
      </c>
      <c r="D79" s="12" t="s">
        <v>16</v>
      </c>
      <c r="E79" s="13" t="s">
        <v>16</v>
      </c>
      <c r="F79" s="14" t="s">
        <v>16</v>
      </c>
      <c r="G79" s="14" t="s">
        <v>16</v>
      </c>
      <c r="H79" s="13" t="s">
        <v>16</v>
      </c>
      <c r="I79" s="13" t="s">
        <v>16</v>
      </c>
      <c r="J79" s="13" t="s">
        <v>16</v>
      </c>
      <c r="K79" s="16">
        <v>13146</v>
      </c>
      <c r="L79" s="17" t="s">
        <v>47</v>
      </c>
    </row>
    <row r="80" spans="1:12">
      <c r="A80" s="290"/>
      <c r="B80" s="290"/>
      <c r="C80" s="19" t="s">
        <v>169</v>
      </c>
      <c r="D80" s="12" t="s">
        <v>16</v>
      </c>
      <c r="E80" s="13" t="s">
        <v>16</v>
      </c>
      <c r="F80" s="14" t="s">
        <v>16</v>
      </c>
      <c r="G80" s="14" t="s">
        <v>16</v>
      </c>
      <c r="H80" s="13" t="s">
        <v>16</v>
      </c>
      <c r="I80" s="13" t="s">
        <v>16</v>
      </c>
      <c r="J80" s="13" t="s">
        <v>16</v>
      </c>
      <c r="K80" s="16">
        <v>4606.0600000000004</v>
      </c>
      <c r="L80" s="17" t="s">
        <v>47</v>
      </c>
    </row>
    <row r="81" spans="1:14">
      <c r="A81" s="290"/>
      <c r="B81" s="290"/>
      <c r="C81" s="19" t="s">
        <v>657</v>
      </c>
      <c r="D81" s="12"/>
      <c r="E81" s="13"/>
      <c r="F81" s="14"/>
      <c r="G81" s="14"/>
      <c r="H81" s="13"/>
      <c r="I81" s="13"/>
      <c r="J81" s="13"/>
      <c r="K81" s="16">
        <v>4026</v>
      </c>
      <c r="L81" s="17" t="s">
        <v>47</v>
      </c>
    </row>
    <row r="82" spans="1:14">
      <c r="A82" s="290"/>
      <c r="B82" s="290"/>
      <c r="C82" s="19" t="s">
        <v>656</v>
      </c>
      <c r="D82" s="12"/>
      <c r="E82" s="13"/>
      <c r="F82" s="14"/>
      <c r="G82" s="14"/>
      <c r="H82" s="13"/>
      <c r="I82" s="13"/>
      <c r="J82" s="13"/>
      <c r="K82" s="16">
        <v>37923.699999999997</v>
      </c>
      <c r="L82" s="17" t="s">
        <v>47</v>
      </c>
    </row>
    <row r="83" spans="1:14">
      <c r="A83" s="290"/>
      <c r="B83" s="290"/>
      <c r="C83" s="19" t="s">
        <v>662</v>
      </c>
      <c r="D83" s="12"/>
      <c r="E83" s="13"/>
      <c r="F83" s="14"/>
      <c r="G83" s="14"/>
      <c r="H83" s="13"/>
      <c r="I83" s="13"/>
      <c r="J83" s="13"/>
      <c r="K83" s="16">
        <v>4328.16</v>
      </c>
      <c r="L83" s="17" t="s">
        <v>47</v>
      </c>
    </row>
    <row r="84" spans="1:14">
      <c r="A84" s="290"/>
      <c r="B84" s="290"/>
      <c r="C84" s="19" t="s">
        <v>64</v>
      </c>
      <c r="D84" s="12"/>
      <c r="E84" s="13"/>
      <c r="F84" s="14"/>
      <c r="G84" s="14"/>
      <c r="H84" s="13"/>
      <c r="I84" s="13"/>
      <c r="J84" s="13"/>
      <c r="K84" s="16">
        <v>24690.78</v>
      </c>
      <c r="L84" s="17" t="s">
        <v>47</v>
      </c>
    </row>
    <row r="85" spans="1:14">
      <c r="A85" s="290"/>
      <c r="B85" s="290"/>
      <c r="C85" s="19" t="s">
        <v>663</v>
      </c>
      <c r="D85" s="12"/>
      <c r="E85" s="13"/>
      <c r="F85" s="14"/>
      <c r="G85" s="14"/>
      <c r="H85" s="13"/>
      <c r="I85" s="13"/>
      <c r="J85" s="13"/>
      <c r="K85" s="16">
        <v>488604.56</v>
      </c>
      <c r="L85" s="17" t="s">
        <v>47</v>
      </c>
    </row>
    <row r="86" spans="1:14">
      <c r="A86" s="290"/>
      <c r="B86" s="290"/>
      <c r="C86" s="19" t="s">
        <v>660</v>
      </c>
      <c r="D86" s="12"/>
      <c r="E86" s="13"/>
      <c r="F86" s="14"/>
      <c r="G86" s="14"/>
      <c r="H86" s="13"/>
      <c r="I86" s="13"/>
      <c r="J86" s="13"/>
      <c r="K86" s="16">
        <v>254893.86</v>
      </c>
      <c r="L86" s="17" t="s">
        <v>47</v>
      </c>
    </row>
    <row r="87" spans="1:14">
      <c r="A87" s="290"/>
      <c r="B87" s="290"/>
      <c r="C87" s="19" t="s">
        <v>661</v>
      </c>
      <c r="D87" s="12"/>
      <c r="E87" s="13"/>
      <c r="F87" s="14"/>
      <c r="G87" s="14"/>
      <c r="H87" s="13"/>
      <c r="I87" s="13"/>
      <c r="J87" s="13"/>
      <c r="K87" s="16">
        <v>48757.54</v>
      </c>
      <c r="L87" s="17" t="s">
        <v>47</v>
      </c>
    </row>
    <row r="88" spans="1:14">
      <c r="A88" s="290"/>
      <c r="B88" s="290"/>
      <c r="C88" s="21" t="s">
        <v>48</v>
      </c>
      <c r="D88" s="12" t="s">
        <v>16</v>
      </c>
      <c r="E88" s="13" t="s">
        <v>16</v>
      </c>
      <c r="F88" s="14" t="s">
        <v>16</v>
      </c>
      <c r="G88" s="14" t="s">
        <v>16</v>
      </c>
      <c r="H88" s="13" t="s">
        <v>16</v>
      </c>
      <c r="I88" s="13" t="s">
        <v>16</v>
      </c>
      <c r="J88" s="13" t="s">
        <v>16</v>
      </c>
      <c r="K88" s="16">
        <v>720183.69</v>
      </c>
      <c r="L88" s="17" t="s">
        <v>47</v>
      </c>
    </row>
    <row r="89" spans="1:14" s="50" customFormat="1">
      <c r="A89" s="140" t="s">
        <v>11</v>
      </c>
      <c r="B89" s="140" t="s">
        <v>426</v>
      </c>
      <c r="C89" s="42" t="s">
        <v>48</v>
      </c>
      <c r="D89" s="43" t="s">
        <v>16</v>
      </c>
      <c r="E89" s="44" t="s">
        <v>16</v>
      </c>
      <c r="F89" s="45" t="s">
        <v>16</v>
      </c>
      <c r="G89" s="44" t="s">
        <v>16</v>
      </c>
      <c r="H89" s="44" t="s">
        <v>16</v>
      </c>
      <c r="I89" s="44" t="s">
        <v>16</v>
      </c>
      <c r="J89" s="42" t="s">
        <v>16</v>
      </c>
      <c r="K89" s="288">
        <v>59772.92</v>
      </c>
      <c r="L89" s="35" t="s">
        <v>16</v>
      </c>
      <c r="N89" s="51"/>
    </row>
    <row r="90" spans="1:14" s="52" customFormat="1">
      <c r="A90" s="290" t="s">
        <v>12</v>
      </c>
      <c r="B90" s="290" t="s">
        <v>143</v>
      </c>
      <c r="C90" s="22" t="s">
        <v>48</v>
      </c>
      <c r="D90" s="12" t="s">
        <v>16</v>
      </c>
      <c r="E90" s="13" t="s">
        <v>16</v>
      </c>
      <c r="F90" s="12" t="s">
        <v>16</v>
      </c>
      <c r="G90" s="12" t="s">
        <v>16</v>
      </c>
      <c r="H90" s="13" t="s">
        <v>16</v>
      </c>
      <c r="I90" s="13" t="s">
        <v>16</v>
      </c>
      <c r="J90" s="13" t="s">
        <v>16</v>
      </c>
      <c r="K90" s="289">
        <v>429900.7</v>
      </c>
      <c r="L90" s="17" t="s">
        <v>16</v>
      </c>
    </row>
    <row r="91" spans="1:14" s="52" customFormat="1">
      <c r="A91" s="290"/>
      <c r="B91" s="290"/>
      <c r="C91" s="22" t="s">
        <v>427</v>
      </c>
      <c r="D91" s="12" t="s">
        <v>16</v>
      </c>
      <c r="E91" s="13" t="s">
        <v>16</v>
      </c>
      <c r="F91" s="12" t="s">
        <v>16</v>
      </c>
      <c r="G91" s="12" t="s">
        <v>16</v>
      </c>
      <c r="H91" s="13" t="s">
        <v>16</v>
      </c>
      <c r="I91" s="13" t="s">
        <v>16</v>
      </c>
      <c r="J91" s="13" t="s">
        <v>16</v>
      </c>
      <c r="K91" s="289">
        <v>508815.69</v>
      </c>
      <c r="L91" s="17" t="s">
        <v>16</v>
      </c>
    </row>
    <row r="92" spans="1:14">
      <c r="A92" s="140" t="s">
        <v>13</v>
      </c>
      <c r="B92" s="140" t="s">
        <v>144</v>
      </c>
      <c r="C92" s="21" t="s">
        <v>48</v>
      </c>
      <c r="D92" s="12" t="s">
        <v>16</v>
      </c>
      <c r="E92" s="13" t="s">
        <v>16</v>
      </c>
      <c r="F92" s="14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6">
        <v>173646</v>
      </c>
      <c r="L92" s="17" t="s">
        <v>16</v>
      </c>
      <c r="M92" s="53"/>
    </row>
    <row r="93" spans="1:14" s="52" customFormat="1" ht="89.25">
      <c r="A93" s="290" t="s">
        <v>14</v>
      </c>
      <c r="B93" s="290" t="s">
        <v>145</v>
      </c>
      <c r="C93" s="23" t="s">
        <v>571</v>
      </c>
      <c r="D93" s="12">
        <v>1997</v>
      </c>
      <c r="E93" s="13" t="s">
        <v>59</v>
      </c>
      <c r="F93" s="14" t="s">
        <v>436</v>
      </c>
      <c r="G93" s="13" t="s">
        <v>16</v>
      </c>
      <c r="H93" s="13" t="s">
        <v>437</v>
      </c>
      <c r="I93" s="13" t="s">
        <v>49</v>
      </c>
      <c r="J93" s="23" t="s">
        <v>438</v>
      </c>
      <c r="K93" s="16">
        <v>1068007</v>
      </c>
      <c r="L93" s="17" t="s">
        <v>47</v>
      </c>
      <c r="M93" s="54"/>
    </row>
    <row r="94" spans="1:14" s="52" customFormat="1">
      <c r="A94" s="290"/>
      <c r="B94" s="290"/>
      <c r="C94" s="23" t="s">
        <v>48</v>
      </c>
      <c r="D94" s="12" t="s">
        <v>16</v>
      </c>
      <c r="E94" s="13" t="s">
        <v>16</v>
      </c>
      <c r="F94" s="14" t="s">
        <v>16</v>
      </c>
      <c r="G94" s="13" t="s">
        <v>16</v>
      </c>
      <c r="H94" s="13" t="s">
        <v>16</v>
      </c>
      <c r="I94" s="13" t="s">
        <v>16</v>
      </c>
      <c r="J94" s="23" t="s">
        <v>16</v>
      </c>
      <c r="K94" s="289">
        <v>136045.01</v>
      </c>
      <c r="L94" s="17" t="s">
        <v>16</v>
      </c>
    </row>
    <row r="95" spans="1:14" s="52" customFormat="1" ht="26.25" customHeight="1">
      <c r="A95" s="290" t="s">
        <v>15</v>
      </c>
      <c r="B95" s="290" t="s">
        <v>146</v>
      </c>
      <c r="C95" s="11" t="s">
        <v>443</v>
      </c>
      <c r="D95" s="13">
        <v>1996</v>
      </c>
      <c r="E95" s="13" t="s">
        <v>442</v>
      </c>
      <c r="F95" s="13" t="s">
        <v>16</v>
      </c>
      <c r="G95" s="13" t="s">
        <v>16</v>
      </c>
      <c r="H95" s="13" t="s">
        <v>16</v>
      </c>
      <c r="I95" s="13" t="s">
        <v>49</v>
      </c>
      <c r="J95" s="13" t="s">
        <v>16</v>
      </c>
      <c r="K95" s="16">
        <v>3892133.18</v>
      </c>
      <c r="L95" s="17" t="s">
        <v>47</v>
      </c>
      <c r="N95" s="55"/>
    </row>
    <row r="96" spans="1:14" s="52" customFormat="1" ht="21.75" customHeight="1">
      <c r="A96" s="290"/>
      <c r="B96" s="290"/>
      <c r="C96" s="11" t="s">
        <v>83</v>
      </c>
      <c r="D96" s="13">
        <v>1990</v>
      </c>
      <c r="E96" s="13" t="s">
        <v>102</v>
      </c>
      <c r="F96" s="13" t="s">
        <v>16</v>
      </c>
      <c r="G96" s="13" t="s">
        <v>16</v>
      </c>
      <c r="H96" s="13" t="s">
        <v>58</v>
      </c>
      <c r="I96" s="13" t="s">
        <v>49</v>
      </c>
      <c r="J96" s="13" t="s">
        <v>16</v>
      </c>
      <c r="K96" s="16">
        <v>225400</v>
      </c>
      <c r="L96" s="17" t="s">
        <v>60</v>
      </c>
    </row>
    <row r="97" spans="1:14" s="52" customFormat="1" ht="22.5" customHeight="1">
      <c r="A97" s="290"/>
      <c r="B97" s="290"/>
      <c r="C97" s="11" t="s">
        <v>444</v>
      </c>
      <c r="D97" s="13">
        <v>1990</v>
      </c>
      <c r="E97" s="13" t="s">
        <v>102</v>
      </c>
      <c r="F97" s="13" t="s">
        <v>16</v>
      </c>
      <c r="G97" s="13" t="s">
        <v>16</v>
      </c>
      <c r="H97" s="13" t="s">
        <v>50</v>
      </c>
      <c r="I97" s="13" t="s">
        <v>49</v>
      </c>
      <c r="J97" s="13" t="s">
        <v>16</v>
      </c>
      <c r="K97" s="16">
        <v>427800</v>
      </c>
      <c r="L97" s="17" t="s">
        <v>60</v>
      </c>
    </row>
    <row r="98" spans="1:14" s="52" customFormat="1" ht="22.5" customHeight="1">
      <c r="A98" s="290"/>
      <c r="B98" s="290"/>
      <c r="C98" s="11" t="s">
        <v>178</v>
      </c>
      <c r="D98" s="13">
        <v>1996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49</v>
      </c>
      <c r="J98" s="13" t="s">
        <v>16</v>
      </c>
      <c r="K98" s="16">
        <v>47305.83</v>
      </c>
      <c r="L98" s="17" t="s">
        <v>47</v>
      </c>
    </row>
    <row r="99" spans="1:14" s="52" customFormat="1" ht="22.5" customHeight="1">
      <c r="A99" s="290"/>
      <c r="B99" s="290"/>
      <c r="C99" s="11" t="s">
        <v>445</v>
      </c>
      <c r="D99" s="13">
        <v>1996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49</v>
      </c>
      <c r="J99" s="13" t="s">
        <v>16</v>
      </c>
      <c r="K99" s="16">
        <v>214201.15</v>
      </c>
      <c r="L99" s="17" t="s">
        <v>47</v>
      </c>
    </row>
    <row r="100" spans="1:14" s="52" customFormat="1" ht="22.5" customHeight="1">
      <c r="A100" s="290"/>
      <c r="B100" s="290"/>
      <c r="C100" s="11" t="s">
        <v>446</v>
      </c>
      <c r="D100" s="13">
        <v>1996</v>
      </c>
      <c r="E100" s="13" t="s">
        <v>16</v>
      </c>
      <c r="F100" s="13" t="s">
        <v>16</v>
      </c>
      <c r="G100" s="13" t="s">
        <v>16</v>
      </c>
      <c r="H100" s="13" t="s">
        <v>16</v>
      </c>
      <c r="I100" s="13" t="s">
        <v>49</v>
      </c>
      <c r="J100" s="13" t="s">
        <v>16</v>
      </c>
      <c r="K100" s="16">
        <v>9758</v>
      </c>
      <c r="L100" s="17" t="s">
        <v>47</v>
      </c>
    </row>
    <row r="101" spans="1:14" s="52" customFormat="1" ht="22.5" customHeight="1">
      <c r="A101" s="290"/>
      <c r="B101" s="290"/>
      <c r="C101" s="11" t="s">
        <v>448</v>
      </c>
      <c r="D101" s="13">
        <v>1996</v>
      </c>
      <c r="E101" s="13" t="s">
        <v>16</v>
      </c>
      <c r="F101" s="13" t="s">
        <v>16</v>
      </c>
      <c r="G101" s="13" t="s">
        <v>16</v>
      </c>
      <c r="H101" s="13" t="s">
        <v>16</v>
      </c>
      <c r="I101" s="13" t="s">
        <v>49</v>
      </c>
      <c r="J101" s="13" t="s">
        <v>16</v>
      </c>
      <c r="K101" s="16">
        <v>73926</v>
      </c>
      <c r="L101" s="17" t="s">
        <v>47</v>
      </c>
    </row>
    <row r="102" spans="1:14" s="52" customFormat="1" ht="22.5" customHeight="1">
      <c r="A102" s="290"/>
      <c r="B102" s="290"/>
      <c r="C102" s="11" t="s">
        <v>449</v>
      </c>
      <c r="D102" s="13">
        <v>2013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49</v>
      </c>
      <c r="J102" s="13" t="s">
        <v>16</v>
      </c>
      <c r="K102" s="16">
        <v>69000</v>
      </c>
      <c r="L102" s="17" t="s">
        <v>47</v>
      </c>
    </row>
    <row r="103" spans="1:14" s="52" customFormat="1" ht="22.5" customHeight="1">
      <c r="A103" s="290"/>
      <c r="B103" s="290"/>
      <c r="C103" s="11" t="s">
        <v>447</v>
      </c>
      <c r="D103" s="13">
        <v>1996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49</v>
      </c>
      <c r="J103" s="13" t="s">
        <v>16</v>
      </c>
      <c r="K103" s="16">
        <v>381647.08</v>
      </c>
      <c r="L103" s="17" t="s">
        <v>47</v>
      </c>
    </row>
    <row r="104" spans="1:14" s="52" customFormat="1" ht="22.5" customHeight="1">
      <c r="A104" s="290"/>
      <c r="B104" s="290"/>
      <c r="C104" s="24" t="s">
        <v>66</v>
      </c>
      <c r="D104" s="13"/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49</v>
      </c>
      <c r="J104" s="13" t="s">
        <v>16</v>
      </c>
      <c r="K104" s="16">
        <v>257128.93</v>
      </c>
      <c r="L104" s="17"/>
    </row>
    <row r="105" spans="1:14" ht="12.75" customHeight="1">
      <c r="A105" s="140" t="s">
        <v>17</v>
      </c>
      <c r="B105" s="140" t="s">
        <v>147</v>
      </c>
      <c r="C105" s="23" t="s">
        <v>48</v>
      </c>
      <c r="D105" s="25"/>
      <c r="E105" s="13"/>
      <c r="F105" s="14"/>
      <c r="G105" s="13"/>
      <c r="H105" s="13"/>
      <c r="I105" s="13"/>
      <c r="J105" s="23"/>
      <c r="K105" s="16">
        <v>77430</v>
      </c>
      <c r="L105" s="17"/>
      <c r="M105" s="56"/>
    </row>
    <row r="106" spans="1:14" ht="174.75" customHeight="1">
      <c r="A106" s="290" t="s">
        <v>52</v>
      </c>
      <c r="B106" s="290" t="s">
        <v>148</v>
      </c>
      <c r="C106" s="23" t="s">
        <v>555</v>
      </c>
      <c r="D106" s="12">
        <v>1985</v>
      </c>
      <c r="E106" s="13" t="s">
        <v>556</v>
      </c>
      <c r="F106" s="14" t="s">
        <v>557</v>
      </c>
      <c r="G106" s="26" t="s">
        <v>16</v>
      </c>
      <c r="H106" s="26" t="s">
        <v>558</v>
      </c>
      <c r="I106" s="13" t="s">
        <v>49</v>
      </c>
      <c r="J106" s="23" t="s">
        <v>559</v>
      </c>
      <c r="K106" s="16">
        <v>2016000</v>
      </c>
      <c r="L106" s="17" t="s">
        <v>60</v>
      </c>
      <c r="M106" s="57"/>
      <c r="N106" s="58"/>
    </row>
    <row r="107" spans="1:14">
      <c r="A107" s="290"/>
      <c r="B107" s="290"/>
      <c r="C107" s="23" t="s">
        <v>570</v>
      </c>
      <c r="D107" s="12">
        <v>2009</v>
      </c>
      <c r="E107" s="13" t="s">
        <v>16</v>
      </c>
      <c r="F107" s="14" t="s">
        <v>16</v>
      </c>
      <c r="G107" s="26" t="s">
        <v>16</v>
      </c>
      <c r="H107" s="13" t="s">
        <v>16</v>
      </c>
      <c r="I107" s="13" t="s">
        <v>16</v>
      </c>
      <c r="J107" s="13" t="s">
        <v>16</v>
      </c>
      <c r="K107" s="16">
        <v>86348.35</v>
      </c>
      <c r="L107" s="17" t="s">
        <v>47</v>
      </c>
      <c r="M107" s="57"/>
    </row>
    <row r="108" spans="1:14">
      <c r="A108" s="290"/>
      <c r="B108" s="290"/>
      <c r="C108" s="23" t="s">
        <v>66</v>
      </c>
      <c r="D108" s="12"/>
      <c r="E108" s="13" t="s">
        <v>16</v>
      </c>
      <c r="F108" s="14" t="s">
        <v>16</v>
      </c>
      <c r="G108" s="26" t="s">
        <v>16</v>
      </c>
      <c r="H108" s="13" t="s">
        <v>16</v>
      </c>
      <c r="I108" s="13" t="s">
        <v>16</v>
      </c>
      <c r="J108" s="13" t="s">
        <v>16</v>
      </c>
      <c r="K108" s="16">
        <v>72940.2</v>
      </c>
      <c r="L108" s="17"/>
      <c r="M108" s="57"/>
    </row>
    <row r="109" spans="1:14" ht="218.25" customHeight="1">
      <c r="A109" s="290" t="s">
        <v>53</v>
      </c>
      <c r="B109" s="290" t="s">
        <v>149</v>
      </c>
      <c r="C109" s="27" t="s">
        <v>561</v>
      </c>
      <c r="D109" s="26">
        <v>1983</v>
      </c>
      <c r="E109" s="13" t="s">
        <v>556</v>
      </c>
      <c r="F109" s="14" t="s">
        <v>557</v>
      </c>
      <c r="G109" s="29" t="s">
        <v>16</v>
      </c>
      <c r="H109" s="26" t="s">
        <v>558</v>
      </c>
      <c r="I109" s="26" t="s">
        <v>49</v>
      </c>
      <c r="J109" s="28" t="s">
        <v>560</v>
      </c>
      <c r="K109" s="30">
        <v>1440000</v>
      </c>
      <c r="L109" s="31" t="s">
        <v>60</v>
      </c>
      <c r="M109" s="57"/>
      <c r="N109" s="58"/>
    </row>
    <row r="110" spans="1:14">
      <c r="A110" s="290"/>
      <c r="B110" s="290"/>
      <c r="C110" s="27" t="s">
        <v>569</v>
      </c>
      <c r="D110" s="26"/>
      <c r="E110" s="26" t="s">
        <v>16</v>
      </c>
      <c r="F110" s="29" t="s">
        <v>16</v>
      </c>
      <c r="G110" s="29" t="s">
        <v>16</v>
      </c>
      <c r="H110" s="26" t="s">
        <v>16</v>
      </c>
      <c r="I110" s="26" t="s">
        <v>49</v>
      </c>
      <c r="J110" s="26" t="s">
        <v>16</v>
      </c>
      <c r="K110" s="30">
        <v>125160.46</v>
      </c>
      <c r="L110" s="31" t="s">
        <v>47</v>
      </c>
      <c r="M110" s="57"/>
    </row>
    <row r="111" spans="1:14">
      <c r="A111" s="290"/>
      <c r="B111" s="290"/>
      <c r="C111" s="27" t="s">
        <v>67</v>
      </c>
      <c r="D111" s="26"/>
      <c r="E111" s="26" t="s">
        <v>16</v>
      </c>
      <c r="F111" s="29" t="s">
        <v>16</v>
      </c>
      <c r="G111" s="29" t="s">
        <v>16</v>
      </c>
      <c r="H111" s="26" t="s">
        <v>16</v>
      </c>
      <c r="I111" s="26" t="s">
        <v>49</v>
      </c>
      <c r="J111" s="26" t="s">
        <v>16</v>
      </c>
      <c r="K111" s="30">
        <v>22178</v>
      </c>
      <c r="L111" s="31"/>
      <c r="M111" s="57"/>
    </row>
    <row r="112" spans="1:14" ht="63.75">
      <c r="A112" s="290" t="s">
        <v>20</v>
      </c>
      <c r="B112" s="290" t="s">
        <v>150</v>
      </c>
      <c r="C112" s="23" t="s">
        <v>564</v>
      </c>
      <c r="D112" s="12">
        <v>1950</v>
      </c>
      <c r="E112" s="13" t="s">
        <v>565</v>
      </c>
      <c r="F112" s="14" t="s">
        <v>565</v>
      </c>
      <c r="G112" s="14" t="s">
        <v>16</v>
      </c>
      <c r="H112" s="13" t="s">
        <v>566</v>
      </c>
      <c r="I112" s="13" t="s">
        <v>49</v>
      </c>
      <c r="J112" s="23" t="s">
        <v>567</v>
      </c>
      <c r="K112" s="16">
        <v>324400</v>
      </c>
      <c r="L112" s="17" t="s">
        <v>60</v>
      </c>
      <c r="M112" s="57"/>
    </row>
    <row r="113" spans="1:14" s="52" customFormat="1">
      <c r="A113" s="290"/>
      <c r="B113" s="290"/>
      <c r="C113" s="23" t="s">
        <v>568</v>
      </c>
      <c r="D113" s="12">
        <v>1994</v>
      </c>
      <c r="E113" s="13" t="s">
        <v>16</v>
      </c>
      <c r="F113" s="14" t="s">
        <v>16</v>
      </c>
      <c r="G113" s="14" t="s">
        <v>16</v>
      </c>
      <c r="H113" s="13" t="s">
        <v>16</v>
      </c>
      <c r="I113" s="13" t="s">
        <v>49</v>
      </c>
      <c r="J113" s="13" t="s">
        <v>16</v>
      </c>
      <c r="K113" s="16">
        <v>3800</v>
      </c>
      <c r="L113" s="17" t="s">
        <v>47</v>
      </c>
    </row>
    <row r="114" spans="1:14" s="52" customFormat="1">
      <c r="A114" s="290"/>
      <c r="B114" s="290"/>
      <c r="C114" s="23" t="s">
        <v>569</v>
      </c>
      <c r="D114" s="12"/>
      <c r="E114" s="13" t="s">
        <v>16</v>
      </c>
      <c r="F114" s="14" t="s">
        <v>16</v>
      </c>
      <c r="G114" s="13" t="s">
        <v>16</v>
      </c>
      <c r="H114" s="13" t="s">
        <v>16</v>
      </c>
      <c r="I114" s="13" t="s">
        <v>49</v>
      </c>
      <c r="J114" s="13" t="s">
        <v>16</v>
      </c>
      <c r="K114" s="16">
        <v>55883.92</v>
      </c>
      <c r="L114" s="17" t="s">
        <v>47</v>
      </c>
      <c r="N114" s="55"/>
    </row>
    <row r="115" spans="1:14" s="52" customFormat="1" ht="51">
      <c r="A115" s="290" t="s">
        <v>21</v>
      </c>
      <c r="B115" s="290" t="s">
        <v>151</v>
      </c>
      <c r="C115" s="46" t="s">
        <v>573</v>
      </c>
      <c r="D115" s="47" t="s">
        <v>574</v>
      </c>
      <c r="E115" s="48" t="s">
        <v>575</v>
      </c>
      <c r="F115" s="48" t="s">
        <v>576</v>
      </c>
      <c r="G115" s="48" t="s">
        <v>126</v>
      </c>
      <c r="H115" s="48" t="s">
        <v>577</v>
      </c>
      <c r="I115" s="48" t="s">
        <v>49</v>
      </c>
      <c r="J115" s="48" t="s">
        <v>16</v>
      </c>
      <c r="K115" s="16">
        <v>11502360</v>
      </c>
      <c r="L115" s="17" t="s">
        <v>60</v>
      </c>
    </row>
    <row r="116" spans="1:14" s="52" customFormat="1">
      <c r="A116" s="290"/>
      <c r="B116" s="290"/>
      <c r="C116" s="46" t="s">
        <v>600</v>
      </c>
      <c r="D116" s="47" t="s">
        <v>578</v>
      </c>
      <c r="E116" s="48" t="s">
        <v>575</v>
      </c>
      <c r="F116" s="48" t="s">
        <v>576</v>
      </c>
      <c r="G116" s="48" t="s">
        <v>16</v>
      </c>
      <c r="H116" s="48" t="s">
        <v>579</v>
      </c>
      <c r="I116" s="48" t="s">
        <v>49</v>
      </c>
      <c r="J116" s="48" t="s">
        <v>16</v>
      </c>
      <c r="K116" s="16">
        <v>1371460</v>
      </c>
      <c r="L116" s="17" t="s">
        <v>60</v>
      </c>
    </row>
    <row r="117" spans="1:14" s="52" customFormat="1">
      <c r="A117" s="290"/>
      <c r="B117" s="290"/>
      <c r="C117" s="46" t="s">
        <v>48</v>
      </c>
      <c r="D117" s="47"/>
      <c r="E117" s="48"/>
      <c r="F117" s="48"/>
      <c r="G117" s="48"/>
      <c r="H117" s="48"/>
      <c r="I117" s="48"/>
      <c r="J117" s="48"/>
      <c r="K117" s="16">
        <v>687589</v>
      </c>
      <c r="L117" s="17" t="s">
        <v>16</v>
      </c>
    </row>
    <row r="118" spans="1:14" s="52" customFormat="1">
      <c r="A118" s="290" t="s">
        <v>22</v>
      </c>
      <c r="B118" s="290" t="s">
        <v>152</v>
      </c>
      <c r="C118" s="32" t="s">
        <v>590</v>
      </c>
      <c r="D118" s="33" t="s">
        <v>587</v>
      </c>
      <c r="E118" s="34" t="s">
        <v>588</v>
      </c>
      <c r="F118" s="34" t="s">
        <v>589</v>
      </c>
      <c r="G118" s="34" t="s">
        <v>116</v>
      </c>
      <c r="H118" s="34" t="s">
        <v>58</v>
      </c>
      <c r="I118" s="34" t="s">
        <v>49</v>
      </c>
      <c r="J118" s="34" t="s">
        <v>16</v>
      </c>
      <c r="K118" s="16">
        <v>782800</v>
      </c>
      <c r="L118" s="35" t="s">
        <v>60</v>
      </c>
    </row>
    <row r="119" spans="1:14" s="52" customFormat="1">
      <c r="A119" s="290"/>
      <c r="B119" s="290"/>
      <c r="C119" s="32" t="s">
        <v>591</v>
      </c>
      <c r="D119" s="33" t="s">
        <v>587</v>
      </c>
      <c r="E119" s="34" t="s">
        <v>588</v>
      </c>
      <c r="F119" s="34" t="s">
        <v>589</v>
      </c>
      <c r="G119" s="34" t="s">
        <v>116</v>
      </c>
      <c r="H119" s="34" t="s">
        <v>58</v>
      </c>
      <c r="I119" s="34" t="s">
        <v>49</v>
      </c>
      <c r="J119" s="34" t="s">
        <v>16</v>
      </c>
      <c r="K119" s="16">
        <v>120000</v>
      </c>
      <c r="L119" s="35" t="s">
        <v>60</v>
      </c>
    </row>
    <row r="120" spans="1:14" s="52" customFormat="1">
      <c r="A120" s="290"/>
      <c r="B120" s="290"/>
      <c r="C120" s="32" t="s">
        <v>592</v>
      </c>
      <c r="D120" s="33" t="s">
        <v>587</v>
      </c>
      <c r="E120" s="34" t="s">
        <v>16</v>
      </c>
      <c r="F120" s="34" t="s">
        <v>16</v>
      </c>
      <c r="G120" s="34" t="s">
        <v>16</v>
      </c>
      <c r="H120" s="34" t="s">
        <v>16</v>
      </c>
      <c r="I120" s="34" t="s">
        <v>49</v>
      </c>
      <c r="J120" s="34" t="s">
        <v>16</v>
      </c>
      <c r="K120" s="16">
        <v>11498</v>
      </c>
      <c r="L120" s="35" t="s">
        <v>47</v>
      </c>
    </row>
    <row r="121" spans="1:14" s="52" customFormat="1" ht="204">
      <c r="A121" s="290" t="s">
        <v>155</v>
      </c>
      <c r="B121" s="290" t="s">
        <v>153</v>
      </c>
      <c r="C121" s="32" t="s">
        <v>633</v>
      </c>
      <c r="D121" s="33" t="s">
        <v>596</v>
      </c>
      <c r="E121" s="34" t="s">
        <v>597</v>
      </c>
      <c r="F121" s="34" t="s">
        <v>598</v>
      </c>
      <c r="G121" s="34" t="s">
        <v>16</v>
      </c>
      <c r="H121" s="34" t="s">
        <v>599</v>
      </c>
      <c r="I121" s="34" t="s">
        <v>49</v>
      </c>
      <c r="J121" s="34" t="s">
        <v>631</v>
      </c>
      <c r="K121" s="16">
        <v>6947280</v>
      </c>
      <c r="L121" s="35" t="s">
        <v>60</v>
      </c>
    </row>
    <row r="122" spans="1:14" s="52" customFormat="1" ht="138.75" customHeight="1">
      <c r="A122" s="290"/>
      <c r="B122" s="290"/>
      <c r="C122" s="32" t="s">
        <v>634</v>
      </c>
      <c r="D122" s="33" t="s">
        <v>574</v>
      </c>
      <c r="E122" s="34" t="s">
        <v>597</v>
      </c>
      <c r="F122" s="34" t="s">
        <v>16</v>
      </c>
      <c r="G122" s="34" t="s">
        <v>601</v>
      </c>
      <c r="H122" s="34" t="s">
        <v>602</v>
      </c>
      <c r="I122" s="34" t="s">
        <v>49</v>
      </c>
      <c r="J122" s="34" t="s">
        <v>632</v>
      </c>
      <c r="K122" s="16">
        <v>1250240</v>
      </c>
      <c r="L122" s="35" t="s">
        <v>60</v>
      </c>
    </row>
    <row r="123" spans="1:14" s="52" customFormat="1" ht="27.75" customHeight="1">
      <c r="A123" s="290"/>
      <c r="B123" s="290"/>
      <c r="C123" s="36" t="s">
        <v>604</v>
      </c>
      <c r="D123" s="33" t="s">
        <v>603</v>
      </c>
      <c r="E123" s="34"/>
      <c r="F123" s="34"/>
      <c r="G123" s="34"/>
      <c r="H123" s="34"/>
      <c r="I123" s="34"/>
      <c r="J123" s="34"/>
      <c r="K123" s="16">
        <v>500000</v>
      </c>
      <c r="L123" s="35" t="s">
        <v>47</v>
      </c>
    </row>
    <row r="124" spans="1:14" s="52" customFormat="1" ht="15.75" customHeight="1">
      <c r="A124" s="290"/>
      <c r="B124" s="290"/>
      <c r="C124" s="36" t="s">
        <v>605</v>
      </c>
      <c r="D124" s="33" t="s">
        <v>606</v>
      </c>
      <c r="E124" s="34"/>
      <c r="F124" s="34"/>
      <c r="G124" s="34"/>
      <c r="H124" s="34"/>
      <c r="I124" s="34"/>
      <c r="J124" s="34"/>
      <c r="K124" s="16">
        <v>3300</v>
      </c>
      <c r="L124" s="35" t="s">
        <v>16</v>
      </c>
    </row>
    <row r="125" spans="1:14" s="52" customFormat="1" ht="16.5" customHeight="1">
      <c r="A125" s="290"/>
      <c r="B125" s="290"/>
      <c r="C125" s="36" t="s">
        <v>607</v>
      </c>
      <c r="D125" s="33" t="s">
        <v>608</v>
      </c>
      <c r="E125" s="34"/>
      <c r="F125" s="34"/>
      <c r="G125" s="34"/>
      <c r="H125" s="34"/>
      <c r="I125" s="34"/>
      <c r="J125" s="34"/>
      <c r="K125" s="16">
        <v>1049</v>
      </c>
      <c r="L125" s="35" t="s">
        <v>16</v>
      </c>
    </row>
    <row r="126" spans="1:14" s="52" customFormat="1" ht="16.5" customHeight="1">
      <c r="A126" s="290"/>
      <c r="B126" s="290"/>
      <c r="C126" s="36" t="s">
        <v>66</v>
      </c>
      <c r="D126" s="33" t="s">
        <v>609</v>
      </c>
      <c r="E126" s="34"/>
      <c r="F126" s="34"/>
      <c r="G126" s="34"/>
      <c r="H126" s="34"/>
      <c r="I126" s="34"/>
      <c r="J126" s="34"/>
      <c r="K126" s="16">
        <v>5298</v>
      </c>
      <c r="L126" s="35" t="s">
        <v>16</v>
      </c>
    </row>
    <row r="127" spans="1:14" s="52" customFormat="1" ht="89.25">
      <c r="A127" s="290" t="s">
        <v>156</v>
      </c>
      <c r="B127" s="290" t="s">
        <v>154</v>
      </c>
      <c r="C127" s="19" t="s">
        <v>635</v>
      </c>
      <c r="D127" s="33" t="s">
        <v>622</v>
      </c>
      <c r="E127" s="34" t="s">
        <v>623</v>
      </c>
      <c r="F127" s="34" t="s">
        <v>624</v>
      </c>
      <c r="G127" s="34" t="s">
        <v>16</v>
      </c>
      <c r="H127" s="34" t="s">
        <v>625</v>
      </c>
      <c r="I127" s="34" t="s">
        <v>49</v>
      </c>
      <c r="J127" s="34" t="s">
        <v>626</v>
      </c>
      <c r="K127" s="16">
        <v>4585000</v>
      </c>
      <c r="L127" s="35" t="s">
        <v>60</v>
      </c>
    </row>
    <row r="128" spans="1:14" s="52" customFormat="1" ht="76.5">
      <c r="A128" s="290"/>
      <c r="B128" s="290"/>
      <c r="C128" s="22" t="s">
        <v>638</v>
      </c>
      <c r="D128" s="33" t="s">
        <v>627</v>
      </c>
      <c r="E128" s="34" t="s">
        <v>623</v>
      </c>
      <c r="F128" s="34" t="s">
        <v>16</v>
      </c>
      <c r="G128" s="34" t="s">
        <v>628</v>
      </c>
      <c r="H128" s="34" t="s">
        <v>629</v>
      </c>
      <c r="I128" s="34" t="s">
        <v>49</v>
      </c>
      <c r="J128" s="34" t="s">
        <v>630</v>
      </c>
      <c r="K128" s="16">
        <v>3167337.53</v>
      </c>
      <c r="L128" s="35" t="s">
        <v>47</v>
      </c>
    </row>
    <row r="129" spans="1:14" s="52" customFormat="1" ht="34.5" customHeight="1">
      <c r="A129" s="290"/>
      <c r="B129" s="290"/>
      <c r="C129" s="22" t="s">
        <v>637</v>
      </c>
      <c r="D129" s="33" t="s">
        <v>16</v>
      </c>
      <c r="E129" s="34" t="s">
        <v>16</v>
      </c>
      <c r="F129" s="34" t="s">
        <v>16</v>
      </c>
      <c r="G129" s="34" t="s">
        <v>16</v>
      </c>
      <c r="H129" s="34" t="s">
        <v>16</v>
      </c>
      <c r="I129" s="34" t="s">
        <v>16</v>
      </c>
      <c r="J129" s="34" t="s">
        <v>16</v>
      </c>
      <c r="K129" s="16">
        <v>1399653.83</v>
      </c>
      <c r="L129" s="35" t="s">
        <v>47</v>
      </c>
    </row>
    <row r="130" spans="1:14" s="52" customFormat="1">
      <c r="A130" s="290"/>
      <c r="B130" s="290"/>
      <c r="C130" s="19" t="s">
        <v>636</v>
      </c>
      <c r="D130" s="33" t="s">
        <v>16</v>
      </c>
      <c r="E130" s="34" t="s">
        <v>16</v>
      </c>
      <c r="F130" s="34" t="s">
        <v>16</v>
      </c>
      <c r="G130" s="34" t="s">
        <v>16</v>
      </c>
      <c r="H130" s="34" t="s">
        <v>16</v>
      </c>
      <c r="I130" s="34" t="s">
        <v>16</v>
      </c>
      <c r="J130" s="34" t="s">
        <v>16</v>
      </c>
      <c r="K130" s="16">
        <v>139020.48000000001</v>
      </c>
      <c r="L130" s="35" t="s">
        <v>47</v>
      </c>
    </row>
    <row r="131" spans="1:14" s="52" customFormat="1">
      <c r="A131" s="290"/>
      <c r="B131" s="290"/>
      <c r="C131" s="32" t="s">
        <v>48</v>
      </c>
      <c r="D131" s="33" t="s">
        <v>16</v>
      </c>
      <c r="E131" s="34" t="s">
        <v>16</v>
      </c>
      <c r="F131" s="34" t="s">
        <v>16</v>
      </c>
      <c r="G131" s="34" t="s">
        <v>16</v>
      </c>
      <c r="H131" s="34" t="s">
        <v>16</v>
      </c>
      <c r="I131" s="34" t="s">
        <v>16</v>
      </c>
      <c r="J131" s="34" t="s">
        <v>16</v>
      </c>
      <c r="K131" s="16">
        <v>382598.95</v>
      </c>
      <c r="L131" s="35"/>
    </row>
    <row r="133" spans="1:14">
      <c r="N133" s="61"/>
    </row>
    <row r="134" spans="1:14">
      <c r="A134" s="131"/>
      <c r="B134" s="132"/>
      <c r="C134" s="133"/>
      <c r="D134" s="280"/>
      <c r="E134" s="281"/>
    </row>
    <row r="135" spans="1:14">
      <c r="A135" s="134"/>
      <c r="B135" s="135"/>
      <c r="C135" s="136"/>
      <c r="D135" s="280"/>
      <c r="E135" s="281"/>
    </row>
    <row r="136" spans="1:14">
      <c r="A136" s="134"/>
      <c r="B136" s="135"/>
      <c r="C136" s="136"/>
      <c r="D136" s="280"/>
      <c r="E136" s="281"/>
    </row>
    <row r="137" spans="1:14">
      <c r="A137" s="134"/>
      <c r="B137" s="135"/>
      <c r="C137" s="136"/>
      <c r="D137" s="280"/>
      <c r="E137" s="281"/>
    </row>
    <row r="138" spans="1:14">
      <c r="A138" s="134"/>
      <c r="B138" s="135"/>
      <c r="C138" s="136"/>
      <c r="D138" s="280"/>
      <c r="E138" s="281"/>
    </row>
    <row r="139" spans="1:14">
      <c r="A139" s="134"/>
      <c r="B139" s="135"/>
      <c r="C139" s="136"/>
      <c r="D139" s="280"/>
      <c r="E139" s="281"/>
    </row>
    <row r="140" spans="1:14">
      <c r="A140" s="134"/>
      <c r="B140" s="135"/>
      <c r="C140" s="136"/>
      <c r="D140" s="280"/>
      <c r="E140" s="281"/>
    </row>
    <row r="141" spans="1:14">
      <c r="A141" s="134"/>
      <c r="B141" s="135"/>
      <c r="C141" s="136"/>
      <c r="D141" s="280"/>
      <c r="E141" s="281"/>
    </row>
    <row r="142" spans="1:14">
      <c r="A142" s="134"/>
      <c r="B142" s="135"/>
      <c r="C142" s="136"/>
      <c r="D142" s="280"/>
      <c r="E142" s="281"/>
    </row>
    <row r="143" spans="1:14">
      <c r="A143" s="134"/>
      <c r="B143" s="135"/>
      <c r="C143" s="136"/>
      <c r="D143" s="280"/>
      <c r="E143" s="281"/>
    </row>
    <row r="144" spans="1:14">
      <c r="A144" s="134"/>
      <c r="B144" s="135"/>
      <c r="C144" s="136"/>
      <c r="D144" s="280"/>
      <c r="E144" s="281"/>
    </row>
    <row r="145" spans="1:9">
      <c r="A145" s="134"/>
      <c r="B145" s="135"/>
      <c r="C145" s="136"/>
      <c r="D145" s="280"/>
      <c r="E145" s="281"/>
    </row>
    <row r="146" spans="1:9">
      <c r="A146" s="134"/>
      <c r="B146" s="135"/>
      <c r="C146" s="136"/>
      <c r="D146" s="280"/>
      <c r="E146" s="281"/>
    </row>
    <row r="147" spans="1:9">
      <c r="A147" s="134"/>
      <c r="B147" s="135"/>
      <c r="C147" s="282"/>
      <c r="D147" s="280"/>
      <c r="E147" s="281"/>
    </row>
    <row r="148" spans="1:9">
      <c r="A148" s="134"/>
      <c r="B148" s="134"/>
      <c r="C148" s="134"/>
      <c r="D148" s="280"/>
      <c r="E148" s="281"/>
    </row>
    <row r="149" spans="1:9">
      <c r="A149" s="134"/>
      <c r="B149" s="134"/>
      <c r="C149" s="134"/>
      <c r="D149" s="280"/>
      <c r="E149" s="281"/>
    </row>
    <row r="150" spans="1:9">
      <c r="A150" s="134"/>
      <c r="B150" s="134"/>
      <c r="C150" s="134"/>
      <c r="D150" s="280"/>
      <c r="E150" s="281"/>
    </row>
    <row r="151" spans="1:9">
      <c r="A151" s="134"/>
      <c r="B151" s="134"/>
      <c r="C151" s="134"/>
      <c r="D151" s="280"/>
      <c r="E151" s="281"/>
    </row>
    <row r="152" spans="1:9">
      <c r="A152" s="134"/>
      <c r="B152" s="134"/>
      <c r="C152" s="282"/>
      <c r="D152" s="280"/>
      <c r="E152" s="281"/>
    </row>
    <row r="153" spans="1:9">
      <c r="A153" s="134"/>
      <c r="B153" s="134"/>
      <c r="C153" s="282"/>
      <c r="D153" s="280"/>
      <c r="E153" s="281"/>
    </row>
    <row r="154" spans="1:9">
      <c r="A154" s="134"/>
      <c r="B154" s="134"/>
      <c r="C154" s="283"/>
      <c r="D154" s="280"/>
      <c r="E154" s="284"/>
      <c r="F154" s="285"/>
      <c r="G154" s="285"/>
      <c r="H154" s="285"/>
      <c r="I154" s="285"/>
    </row>
    <row r="155" spans="1:9">
      <c r="A155" s="134"/>
      <c r="B155" s="134"/>
      <c r="C155" s="283"/>
      <c r="D155" s="280"/>
      <c r="E155" s="281"/>
    </row>
    <row r="156" spans="1:9">
      <c r="A156" s="134"/>
      <c r="B156" s="134"/>
      <c r="C156" s="283"/>
      <c r="D156" s="280"/>
      <c r="E156" s="281"/>
    </row>
    <row r="157" spans="1:9">
      <c r="A157" s="134"/>
      <c r="B157" s="134"/>
      <c r="C157" s="283"/>
      <c r="D157" s="280"/>
      <c r="E157" s="281"/>
    </row>
    <row r="158" spans="1:9">
      <c r="A158" s="134"/>
      <c r="B158" s="134"/>
      <c r="C158" s="283"/>
      <c r="D158" s="280"/>
      <c r="E158" s="281"/>
    </row>
    <row r="159" spans="1:9">
      <c r="A159" s="134"/>
      <c r="B159" s="134"/>
      <c r="C159" s="283"/>
      <c r="D159" s="280"/>
      <c r="E159" s="281"/>
    </row>
    <row r="160" spans="1:9">
      <c r="A160" s="134"/>
      <c r="B160" s="134"/>
      <c r="C160" s="283"/>
      <c r="D160" s="280"/>
      <c r="E160" s="281"/>
    </row>
    <row r="161" spans="1:5">
      <c r="A161" s="134"/>
      <c r="B161" s="134"/>
      <c r="C161" s="283"/>
      <c r="D161" s="280"/>
      <c r="E161" s="281"/>
    </row>
    <row r="162" spans="1:5">
      <c r="A162" s="134"/>
      <c r="B162" s="134"/>
      <c r="C162" s="283"/>
      <c r="D162" s="280"/>
      <c r="E162" s="281"/>
    </row>
    <row r="163" spans="1:5">
      <c r="A163" s="134"/>
      <c r="B163" s="134"/>
      <c r="C163" s="283"/>
      <c r="D163" s="280"/>
      <c r="E163" s="281"/>
    </row>
    <row r="164" spans="1:5">
      <c r="A164" s="134"/>
      <c r="B164" s="134"/>
      <c r="C164" s="283"/>
      <c r="D164" s="280"/>
      <c r="E164" s="281"/>
    </row>
    <row r="165" spans="1:5">
      <c r="A165" s="134"/>
      <c r="B165" s="134"/>
      <c r="C165" s="134"/>
      <c r="D165" s="280"/>
      <c r="E165" s="281"/>
    </row>
    <row r="166" spans="1:5">
      <c r="A166" s="134"/>
      <c r="B166" s="134"/>
      <c r="C166" s="134"/>
      <c r="D166" s="280"/>
      <c r="E166" s="281"/>
    </row>
    <row r="167" spans="1:5">
      <c r="A167" s="134"/>
      <c r="B167" s="134"/>
      <c r="C167" s="134"/>
      <c r="D167" s="280"/>
      <c r="E167" s="281"/>
    </row>
    <row r="168" spans="1:5">
      <c r="A168" s="134"/>
      <c r="B168" s="134"/>
      <c r="C168" s="134"/>
      <c r="D168" s="280"/>
      <c r="E168" s="281"/>
    </row>
    <row r="169" spans="1:5">
      <c r="A169" s="134"/>
      <c r="B169" s="134"/>
      <c r="C169" s="283"/>
      <c r="D169" s="280"/>
      <c r="E169" s="281"/>
    </row>
    <row r="170" spans="1:5">
      <c r="A170" s="134"/>
      <c r="B170" s="134"/>
      <c r="C170" s="283"/>
      <c r="D170" s="280"/>
      <c r="E170" s="281"/>
    </row>
    <row r="171" spans="1:5">
      <c r="A171" s="134"/>
      <c r="B171" s="134"/>
      <c r="C171" s="283"/>
      <c r="D171" s="280"/>
      <c r="E171" s="281"/>
    </row>
    <row r="172" spans="1:5">
      <c r="A172" s="134"/>
      <c r="B172" s="134"/>
      <c r="C172" s="283"/>
      <c r="D172" s="280"/>
      <c r="E172" s="281"/>
    </row>
    <row r="173" spans="1:5">
      <c r="A173" s="134"/>
      <c r="B173" s="134"/>
      <c r="C173" s="283"/>
      <c r="D173" s="280"/>
      <c r="E173" s="281"/>
    </row>
    <row r="174" spans="1:5">
      <c r="A174" s="134"/>
      <c r="B174" s="134"/>
      <c r="C174" s="283"/>
      <c r="D174" s="280"/>
      <c r="E174" s="281"/>
    </row>
    <row r="175" spans="1:5">
      <c r="A175" s="134"/>
      <c r="B175" s="134"/>
      <c r="C175" s="134"/>
      <c r="D175" s="280"/>
      <c r="E175" s="281"/>
    </row>
    <row r="176" spans="1:5">
      <c r="A176" s="134"/>
      <c r="B176" s="134"/>
      <c r="C176" s="134"/>
      <c r="D176" s="280"/>
      <c r="E176" s="281"/>
    </row>
    <row r="177" spans="1:5">
      <c r="A177" s="134"/>
      <c r="B177" s="134"/>
      <c r="C177" s="134"/>
      <c r="D177" s="280"/>
      <c r="E177" s="281"/>
    </row>
    <row r="178" spans="1:5">
      <c r="A178" s="134"/>
      <c r="B178" s="134"/>
      <c r="C178" s="282"/>
      <c r="D178" s="280"/>
      <c r="E178" s="281"/>
    </row>
    <row r="179" spans="1:5">
      <c r="A179" s="134"/>
      <c r="B179" s="134"/>
      <c r="C179" s="134"/>
      <c r="D179" s="280"/>
      <c r="E179" s="281"/>
    </row>
    <row r="180" spans="1:5">
      <c r="A180" s="134"/>
      <c r="B180" s="134"/>
      <c r="C180" s="134"/>
      <c r="D180" s="280"/>
      <c r="E180" s="281"/>
    </row>
    <row r="181" spans="1:5">
      <c r="A181" s="134"/>
      <c r="B181" s="134"/>
      <c r="C181" s="134"/>
      <c r="D181" s="280"/>
      <c r="E181" s="281"/>
    </row>
    <row r="182" spans="1:5">
      <c r="A182" s="134"/>
      <c r="B182" s="134"/>
      <c r="C182" s="134"/>
      <c r="D182" s="280"/>
      <c r="E182" s="281"/>
    </row>
    <row r="183" spans="1:5">
      <c r="A183" s="134"/>
      <c r="B183" s="134"/>
      <c r="C183" s="283"/>
      <c r="D183" s="280"/>
      <c r="E183" s="281"/>
    </row>
    <row r="184" spans="1:5">
      <c r="A184" s="134"/>
      <c r="B184" s="134"/>
      <c r="C184" s="283"/>
      <c r="D184" s="280"/>
      <c r="E184" s="281"/>
    </row>
    <row r="185" spans="1:5">
      <c r="A185" s="134"/>
      <c r="B185" s="134"/>
      <c r="C185" s="283"/>
      <c r="D185" s="280"/>
      <c r="E185" s="281"/>
    </row>
    <row r="186" spans="1:5">
      <c r="A186" s="286"/>
      <c r="B186" s="286"/>
      <c r="C186" s="287"/>
      <c r="D186" s="281"/>
      <c r="E186" s="281"/>
    </row>
    <row r="187" spans="1:5">
      <c r="A187" s="286"/>
      <c r="B187" s="286"/>
      <c r="C187" s="286"/>
      <c r="D187" s="281"/>
      <c r="E187" s="281"/>
    </row>
    <row r="188" spans="1:5">
      <c r="A188" s="286"/>
      <c r="B188" s="286"/>
      <c r="C188" s="286"/>
      <c r="D188" s="281"/>
      <c r="E188" s="281"/>
    </row>
    <row r="189" spans="1:5">
      <c r="A189" s="286"/>
      <c r="B189" s="286"/>
      <c r="C189" s="286"/>
      <c r="D189" s="281"/>
      <c r="E189" s="281"/>
    </row>
    <row r="190" spans="1:5">
      <c r="A190" s="286"/>
      <c r="B190" s="286"/>
      <c r="C190" s="286"/>
      <c r="D190" s="281"/>
      <c r="E190" s="281"/>
    </row>
    <row r="191" spans="1:5">
      <c r="A191" s="286"/>
      <c r="B191" s="286"/>
      <c r="C191" s="286"/>
      <c r="D191" s="281"/>
      <c r="E191" s="281"/>
    </row>
    <row r="192" spans="1:5">
      <c r="A192" s="286"/>
      <c r="B192" s="286"/>
      <c r="C192" s="286"/>
      <c r="D192" s="281"/>
      <c r="E192" s="281"/>
    </row>
    <row r="193" spans="1:5">
      <c r="A193" s="286"/>
      <c r="B193" s="286"/>
      <c r="C193" s="286"/>
      <c r="D193" s="281"/>
      <c r="E193" s="281"/>
    </row>
    <row r="194" spans="1:5">
      <c r="A194" s="286"/>
      <c r="B194" s="286"/>
      <c r="C194" s="286"/>
      <c r="D194" s="281"/>
      <c r="E194" s="281"/>
    </row>
    <row r="195" spans="1:5">
      <c r="A195" s="286"/>
      <c r="B195" s="286"/>
      <c r="C195" s="286"/>
      <c r="D195" s="281"/>
      <c r="E195" s="281"/>
    </row>
    <row r="196" spans="1:5">
      <c r="A196" s="286"/>
      <c r="B196" s="286"/>
      <c r="C196" s="286"/>
      <c r="D196" s="281"/>
      <c r="E196" s="281"/>
    </row>
    <row r="197" spans="1:5">
      <c r="A197" s="286"/>
      <c r="B197" s="286"/>
      <c r="C197" s="286"/>
      <c r="D197" s="281"/>
      <c r="E197" s="281"/>
    </row>
    <row r="198" spans="1:5">
      <c r="A198" s="286"/>
      <c r="B198" s="286"/>
      <c r="C198" s="286"/>
      <c r="D198" s="281"/>
      <c r="E198" s="281"/>
    </row>
    <row r="199" spans="1:5">
      <c r="A199" s="286"/>
      <c r="B199" s="286"/>
      <c r="C199" s="286"/>
      <c r="D199" s="281"/>
      <c r="E199" s="281"/>
    </row>
    <row r="200" spans="1:5">
      <c r="A200" s="286"/>
      <c r="B200" s="286"/>
      <c r="C200" s="287"/>
      <c r="D200" s="281"/>
      <c r="E200" s="281"/>
    </row>
    <row r="201" spans="1:5">
      <c r="A201" s="286"/>
      <c r="B201" s="286"/>
      <c r="C201" s="286"/>
      <c r="D201" s="281"/>
      <c r="E201" s="281"/>
    </row>
    <row r="202" spans="1:5">
      <c r="A202" s="286"/>
      <c r="B202" s="286"/>
      <c r="C202" s="286"/>
      <c r="D202" s="281"/>
      <c r="E202" s="281"/>
    </row>
    <row r="203" spans="1:5">
      <c r="A203" s="286"/>
      <c r="B203" s="286"/>
      <c r="C203" s="286"/>
      <c r="D203" s="281"/>
      <c r="E203" s="281"/>
    </row>
    <row r="204" spans="1:5">
      <c r="A204" s="286"/>
      <c r="B204" s="286"/>
      <c r="C204" s="286"/>
      <c r="D204" s="281"/>
      <c r="E204" s="281"/>
    </row>
    <row r="205" spans="1:5">
      <c r="A205" s="286"/>
      <c r="B205" s="286"/>
      <c r="C205" s="286"/>
      <c r="D205" s="281"/>
      <c r="E205" s="281"/>
    </row>
    <row r="206" spans="1:5">
      <c r="A206" s="286"/>
      <c r="B206" s="286"/>
      <c r="C206" s="286"/>
      <c r="D206" s="281"/>
      <c r="E206" s="281"/>
    </row>
    <row r="207" spans="1:5">
      <c r="A207" s="286"/>
      <c r="B207" s="286"/>
      <c r="C207" s="286"/>
      <c r="D207" s="281"/>
      <c r="E207" s="281"/>
    </row>
    <row r="208" spans="1:5">
      <c r="A208" s="286"/>
      <c r="B208" s="286"/>
      <c r="C208" s="286"/>
      <c r="D208" s="281"/>
      <c r="E208" s="281"/>
    </row>
    <row r="209" spans="1:5">
      <c r="A209" s="286"/>
      <c r="B209" s="286"/>
      <c r="C209" s="286"/>
      <c r="D209" s="281"/>
      <c r="E209" s="281"/>
    </row>
    <row r="210" spans="1:5">
      <c r="A210" s="286"/>
      <c r="B210" s="286"/>
      <c r="C210" s="286"/>
      <c r="D210" s="281"/>
      <c r="E210" s="281"/>
    </row>
    <row r="211" spans="1:5">
      <c r="A211" s="286"/>
      <c r="B211" s="286"/>
      <c r="C211" s="286"/>
      <c r="D211" s="281"/>
      <c r="E211" s="281"/>
    </row>
    <row r="212" spans="1:5">
      <c r="A212" s="286"/>
      <c r="B212" s="286"/>
      <c r="C212" s="286"/>
      <c r="D212" s="281"/>
      <c r="E212" s="281"/>
    </row>
    <row r="213" spans="1:5">
      <c r="A213" s="286"/>
      <c r="B213" s="286"/>
      <c r="C213" s="286"/>
      <c r="D213" s="281"/>
      <c r="E213" s="281"/>
    </row>
    <row r="214" spans="1:5">
      <c r="A214" s="286"/>
      <c r="B214" s="286"/>
      <c r="C214" s="286"/>
      <c r="D214" s="281"/>
      <c r="E214" s="281"/>
    </row>
    <row r="215" spans="1:5">
      <c r="A215" s="286"/>
      <c r="B215" s="286"/>
      <c r="C215" s="286"/>
      <c r="D215" s="281"/>
      <c r="E215" s="281"/>
    </row>
    <row r="216" spans="1:5">
      <c r="A216" s="286"/>
      <c r="B216" s="286"/>
      <c r="C216" s="286"/>
      <c r="D216" s="281"/>
      <c r="E216" s="281"/>
    </row>
    <row r="217" spans="1:5">
      <c r="A217" s="286"/>
      <c r="B217" s="286"/>
      <c r="C217" s="286"/>
      <c r="D217" s="281"/>
      <c r="E217" s="281"/>
    </row>
    <row r="218" spans="1:5">
      <c r="A218" s="286"/>
      <c r="B218" s="286"/>
      <c r="C218" s="286"/>
      <c r="D218" s="281"/>
      <c r="E218" s="281"/>
    </row>
    <row r="219" spans="1:5">
      <c r="A219" s="286"/>
      <c r="B219" s="286"/>
      <c r="C219" s="286"/>
      <c r="D219" s="281"/>
      <c r="E219" s="281"/>
    </row>
    <row r="220" spans="1:5">
      <c r="A220" s="286"/>
      <c r="B220" s="286"/>
      <c r="C220" s="286"/>
      <c r="D220" s="281"/>
      <c r="E220" s="281"/>
    </row>
    <row r="221" spans="1:5">
      <c r="A221" s="286"/>
      <c r="B221" s="286"/>
      <c r="C221" s="286"/>
      <c r="D221" s="281"/>
      <c r="E221" s="281"/>
    </row>
    <row r="222" spans="1:5">
      <c r="A222" s="286"/>
      <c r="B222" s="286"/>
      <c r="C222" s="286"/>
      <c r="D222" s="281"/>
      <c r="E222" s="281"/>
    </row>
    <row r="223" spans="1:5">
      <c r="A223" s="286"/>
      <c r="B223" s="286"/>
      <c r="C223" s="286"/>
      <c r="D223" s="281"/>
      <c r="E223" s="281"/>
    </row>
    <row r="224" spans="1:5">
      <c r="A224" s="286"/>
      <c r="B224" s="286"/>
      <c r="C224" s="286"/>
      <c r="D224" s="281"/>
      <c r="E224" s="281"/>
    </row>
    <row r="225" spans="1:5">
      <c r="A225" s="286"/>
      <c r="B225" s="286"/>
      <c r="C225" s="286"/>
      <c r="D225" s="281"/>
      <c r="E225" s="281"/>
    </row>
    <row r="226" spans="1:5">
      <c r="A226" s="286"/>
      <c r="B226" s="286"/>
      <c r="C226" s="286"/>
      <c r="D226" s="281"/>
      <c r="E226" s="281"/>
    </row>
    <row r="227" spans="1:5">
      <c r="A227" s="286"/>
      <c r="B227" s="286"/>
      <c r="C227" s="286"/>
      <c r="D227" s="281"/>
      <c r="E227" s="281"/>
    </row>
    <row r="228" spans="1:5">
      <c r="A228" s="286"/>
      <c r="B228" s="286"/>
      <c r="C228" s="286"/>
      <c r="D228" s="281"/>
      <c r="E228" s="281"/>
    </row>
    <row r="229" spans="1:5">
      <c r="A229" s="286"/>
      <c r="B229" s="286"/>
      <c r="C229" s="286"/>
      <c r="D229" s="281"/>
      <c r="E229" s="281"/>
    </row>
    <row r="230" spans="1:5">
      <c r="A230" s="286"/>
      <c r="B230" s="286"/>
      <c r="C230" s="286"/>
      <c r="D230" s="281"/>
      <c r="E230" s="281"/>
    </row>
  </sheetData>
  <mergeCells count="30">
    <mergeCell ref="K1:K2"/>
    <mergeCell ref="J1:J2"/>
    <mergeCell ref="E1:H1"/>
    <mergeCell ref="C1:C2"/>
    <mergeCell ref="D1:D2"/>
    <mergeCell ref="I1:I2"/>
    <mergeCell ref="A3:A88"/>
    <mergeCell ref="A1:A2"/>
    <mergeCell ref="B93:B94"/>
    <mergeCell ref="A95:A104"/>
    <mergeCell ref="B1:B2"/>
    <mergeCell ref="B3:B88"/>
    <mergeCell ref="A127:A131"/>
    <mergeCell ref="B109:B111"/>
    <mergeCell ref="B127:B131"/>
    <mergeCell ref="A118:A120"/>
    <mergeCell ref="A121:A126"/>
    <mergeCell ref="B118:B120"/>
    <mergeCell ref="A109:A111"/>
    <mergeCell ref="A115:A117"/>
    <mergeCell ref="B121:B126"/>
    <mergeCell ref="B115:B117"/>
    <mergeCell ref="B112:B114"/>
    <mergeCell ref="A112:A114"/>
    <mergeCell ref="B90:B91"/>
    <mergeCell ref="A90:A91"/>
    <mergeCell ref="B95:B104"/>
    <mergeCell ref="A93:A94"/>
    <mergeCell ref="A106:A108"/>
    <mergeCell ref="B106:B108"/>
  </mergeCells>
  <phoneticPr fontId="2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2"/>
  <sheetViews>
    <sheetView workbookViewId="0">
      <selection activeCell="D76" sqref="D76"/>
    </sheetView>
  </sheetViews>
  <sheetFormatPr defaultRowHeight="12.75"/>
  <cols>
    <col min="1" max="1" width="5.7109375" style="37" bestFit="1" customWidth="1"/>
    <col min="2" max="2" width="17.7109375" style="37" customWidth="1"/>
    <col min="3" max="3" width="20.42578125" style="37" customWidth="1"/>
    <col min="4" max="4" width="42.5703125" style="65" customWidth="1"/>
    <col min="5" max="5" width="13.42578125" style="62" bestFit="1" customWidth="1"/>
    <col min="6" max="6" width="13.42578125" style="37" bestFit="1" customWidth="1"/>
    <col min="7" max="7" width="12.5703125" style="37" bestFit="1" customWidth="1"/>
    <col min="8" max="16384" width="9.140625" style="37"/>
  </cols>
  <sheetData>
    <row r="1" spans="1:6" ht="15" customHeight="1" thickTop="1" thickBot="1">
      <c r="A1" s="241" t="s">
        <v>158</v>
      </c>
      <c r="B1" s="242"/>
      <c r="C1" s="242"/>
      <c r="D1" s="243"/>
    </row>
    <row r="2" spans="1:6" ht="13.5" thickTop="1">
      <c r="A2" s="234" t="s">
        <v>27</v>
      </c>
      <c r="B2" s="313" t="s">
        <v>28</v>
      </c>
      <c r="C2" s="313"/>
      <c r="D2" s="235" t="s">
        <v>26</v>
      </c>
    </row>
    <row r="3" spans="1:6">
      <c r="A3" s="230" t="s">
        <v>10</v>
      </c>
      <c r="B3" s="310" t="s">
        <v>29</v>
      </c>
      <c r="C3" s="310"/>
      <c r="D3" s="231">
        <f>1060.18+492.41+492.41+1760+1760+830+2460+2460+2460+2460+2460+2950+400+957+3302.55+479.7+756.45+2274.27+2274.27+2274.27+494.46+494.46+494.46+3001.2+586.6+1241.07+8031.9+4615.81+20951.66+3702.3+2244.8+224.8+2244.8+1659.2+1659.2+2244.8+2244.8+2244.8+586.6+586.6+586.6+586.6+586.6+586.6+586.6+586.6+586.6+586.6+11610.44+1161.44+76771.5+7500</f>
        <v>195654.01000000007</v>
      </c>
      <c r="F3" s="63"/>
    </row>
    <row r="4" spans="1:6">
      <c r="A4" s="230" t="s">
        <v>11</v>
      </c>
      <c r="B4" s="310" t="s">
        <v>31</v>
      </c>
      <c r="C4" s="310"/>
      <c r="D4" s="231">
        <f>891.78+891.78+891.78+697.84+3904+3538+697.84+697.84+697.84</f>
        <v>12908.7</v>
      </c>
      <c r="F4" s="63"/>
    </row>
    <row r="5" spans="1:6">
      <c r="A5" s="230" t="s">
        <v>12</v>
      </c>
      <c r="B5" s="314" t="s">
        <v>166</v>
      </c>
      <c r="C5" s="315"/>
      <c r="D5" s="231">
        <f>446637.6</f>
        <v>446637.6</v>
      </c>
      <c r="F5" s="63"/>
    </row>
    <row r="6" spans="1:6">
      <c r="A6" s="230" t="s">
        <v>13</v>
      </c>
      <c r="B6" s="310" t="s">
        <v>51</v>
      </c>
      <c r="C6" s="310"/>
      <c r="D6" s="231">
        <f>8943+16769.71+25700</f>
        <v>51412.71</v>
      </c>
      <c r="F6" s="63"/>
    </row>
    <row r="7" spans="1:6">
      <c r="A7" s="230" t="s">
        <v>14</v>
      </c>
      <c r="B7" s="310" t="s">
        <v>64</v>
      </c>
      <c r="C7" s="310"/>
      <c r="D7" s="231">
        <f>410+121298</f>
        <v>121708</v>
      </c>
      <c r="F7" s="63"/>
    </row>
    <row r="8" spans="1:6">
      <c r="A8" s="230" t="s">
        <v>15</v>
      </c>
      <c r="B8" s="308" t="s">
        <v>658</v>
      </c>
      <c r="C8" s="311"/>
      <c r="D8" s="231">
        <f>5699.1</f>
        <v>5699.1</v>
      </c>
      <c r="F8" s="63"/>
    </row>
    <row r="9" spans="1:6">
      <c r="A9" s="230" t="s">
        <v>17</v>
      </c>
      <c r="B9" s="308" t="s">
        <v>659</v>
      </c>
      <c r="C9" s="311"/>
      <c r="D9" s="231">
        <f>16605</f>
        <v>16605</v>
      </c>
      <c r="F9" s="63"/>
    </row>
    <row r="10" spans="1:6">
      <c r="A10" s="230" t="s">
        <v>18</v>
      </c>
      <c r="B10" s="308" t="s">
        <v>664</v>
      </c>
      <c r="C10" s="309"/>
      <c r="D10" s="231">
        <f>119724.1+119724.1+120950.1</f>
        <v>360398.30000000005</v>
      </c>
      <c r="F10" s="63"/>
    </row>
    <row r="11" spans="1:6" ht="13.5" thickBot="1">
      <c r="A11" s="240" t="s">
        <v>19</v>
      </c>
      <c r="B11" s="316" t="s">
        <v>30</v>
      </c>
      <c r="C11" s="316"/>
      <c r="D11" s="239">
        <f>266924.68+2199+2737.16+3000+3499+2999+2300+3173.4+2330.85+1211.8+2613.24+4176.06</f>
        <v>297164.18999999994</v>
      </c>
      <c r="F11" s="63"/>
    </row>
    <row r="12" spans="1:6" ht="15" customHeight="1" thickTop="1" thickBot="1">
      <c r="A12" s="238" t="s">
        <v>159</v>
      </c>
      <c r="B12" s="237"/>
      <c r="C12" s="237"/>
      <c r="D12" s="236"/>
    </row>
    <row r="13" spans="1:6" ht="13.5" thickTop="1">
      <c r="A13" s="234" t="s">
        <v>27</v>
      </c>
      <c r="B13" s="313" t="s">
        <v>28</v>
      </c>
      <c r="C13" s="313"/>
      <c r="D13" s="235" t="s">
        <v>26</v>
      </c>
    </row>
    <row r="14" spans="1:6">
      <c r="A14" s="230" t="s">
        <v>10</v>
      </c>
      <c r="B14" s="310" t="s">
        <v>29</v>
      </c>
      <c r="C14" s="310"/>
      <c r="D14" s="231">
        <f>23542.96+1180+3905.25</f>
        <v>28628.21</v>
      </c>
    </row>
    <row r="15" spans="1:6">
      <c r="A15" s="230" t="s">
        <v>11</v>
      </c>
      <c r="B15" s="308" t="s">
        <v>31</v>
      </c>
      <c r="C15" s="311"/>
      <c r="D15" s="231">
        <f>950</f>
        <v>950</v>
      </c>
    </row>
    <row r="16" spans="1:6">
      <c r="A16" s="230" t="s">
        <v>12</v>
      </c>
      <c r="B16" s="308" t="s">
        <v>64</v>
      </c>
      <c r="C16" s="309"/>
      <c r="D16" s="231">
        <f>362.15</f>
        <v>362.15</v>
      </c>
    </row>
    <row r="17" spans="1:6" ht="13.5" thickBot="1">
      <c r="A17" s="244" t="s">
        <v>13</v>
      </c>
      <c r="B17" s="312" t="s">
        <v>30</v>
      </c>
      <c r="C17" s="312"/>
      <c r="D17" s="245">
        <f>20009.29</f>
        <v>20009.29</v>
      </c>
    </row>
    <row r="18" spans="1:6" ht="15" customHeight="1" thickTop="1" thickBot="1">
      <c r="A18" s="241" t="s">
        <v>143</v>
      </c>
      <c r="B18" s="242"/>
      <c r="C18" s="242"/>
      <c r="D18" s="243"/>
    </row>
    <row r="19" spans="1:6" ht="13.5" thickTop="1">
      <c r="A19" s="234" t="s">
        <v>27</v>
      </c>
      <c r="B19" s="313" t="s">
        <v>28</v>
      </c>
      <c r="C19" s="313"/>
      <c r="D19" s="235" t="s">
        <v>26</v>
      </c>
    </row>
    <row r="20" spans="1:6">
      <c r="A20" s="230" t="s">
        <v>10</v>
      </c>
      <c r="B20" s="310" t="s">
        <v>29</v>
      </c>
      <c r="C20" s="310"/>
      <c r="D20" s="231">
        <f>1556</f>
        <v>1556</v>
      </c>
    </row>
    <row r="21" spans="1:6" ht="13.5" thickBot="1">
      <c r="A21" s="244" t="s">
        <v>12</v>
      </c>
      <c r="B21" s="312" t="s">
        <v>31</v>
      </c>
      <c r="C21" s="312"/>
      <c r="D21" s="245">
        <f>14394</f>
        <v>14394</v>
      </c>
    </row>
    <row r="22" spans="1:6" ht="15" customHeight="1" thickTop="1" thickBot="1">
      <c r="A22" s="241" t="s">
        <v>160</v>
      </c>
      <c r="B22" s="242"/>
      <c r="C22" s="242"/>
      <c r="D22" s="243"/>
    </row>
    <row r="23" spans="1:6" ht="13.5" thickTop="1">
      <c r="A23" s="234" t="s">
        <v>27</v>
      </c>
      <c r="B23" s="313" t="s">
        <v>28</v>
      </c>
      <c r="C23" s="313"/>
      <c r="D23" s="235" t="s">
        <v>26</v>
      </c>
    </row>
    <row r="24" spans="1:6">
      <c r="A24" s="230" t="s">
        <v>10</v>
      </c>
      <c r="B24" s="310" t="s">
        <v>29</v>
      </c>
      <c r="C24" s="310"/>
      <c r="D24" s="232">
        <f>4090+6910+4122.73+3162.04+2998.25+3087.15+3018.76+2360</f>
        <v>29748.93</v>
      </c>
      <c r="F24" s="63"/>
    </row>
    <row r="25" spans="1:6">
      <c r="A25" s="230" t="s">
        <v>11</v>
      </c>
      <c r="B25" s="308" t="s">
        <v>31</v>
      </c>
      <c r="C25" s="311"/>
      <c r="D25" s="232">
        <f>19357</f>
        <v>19357</v>
      </c>
      <c r="F25" s="63"/>
    </row>
    <row r="26" spans="1:6">
      <c r="A26" s="230" t="s">
        <v>12</v>
      </c>
      <c r="B26" s="308" t="s">
        <v>434</v>
      </c>
      <c r="C26" s="309"/>
      <c r="D26" s="232">
        <f>12359.99</f>
        <v>12359.99</v>
      </c>
      <c r="F26" s="63"/>
    </row>
    <row r="27" spans="1:6" ht="13.5" thickBot="1">
      <c r="A27" s="244" t="s">
        <v>13</v>
      </c>
      <c r="B27" s="312" t="s">
        <v>30</v>
      </c>
      <c r="C27" s="312"/>
      <c r="D27" s="246">
        <f>1425.03+18355.56+4062.32+3577.99</f>
        <v>27420.9</v>
      </c>
    </row>
    <row r="28" spans="1:6" ht="15" customHeight="1" thickTop="1" thickBot="1">
      <c r="A28" s="241" t="s">
        <v>161</v>
      </c>
      <c r="B28" s="242"/>
      <c r="C28" s="242"/>
      <c r="D28" s="243"/>
    </row>
    <row r="29" spans="1:6" ht="13.5" thickTop="1">
      <c r="A29" s="216" t="s">
        <v>27</v>
      </c>
      <c r="B29" s="297" t="s">
        <v>28</v>
      </c>
      <c r="C29" s="297"/>
      <c r="D29" s="217" t="s">
        <v>26</v>
      </c>
    </row>
    <row r="30" spans="1:6">
      <c r="A30" s="211" t="s">
        <v>10</v>
      </c>
      <c r="B30" s="298" t="s">
        <v>29</v>
      </c>
      <c r="C30" s="298"/>
      <c r="D30" s="212">
        <f>6300+238.55</f>
        <v>6538.55</v>
      </c>
    </row>
    <row r="31" spans="1:6">
      <c r="A31" s="211" t="s">
        <v>11</v>
      </c>
      <c r="B31" s="298" t="s">
        <v>31</v>
      </c>
      <c r="C31" s="298"/>
      <c r="D31" s="233">
        <f>4735</f>
        <v>4735</v>
      </c>
    </row>
    <row r="32" spans="1:6">
      <c r="A32" s="211" t="s">
        <v>12</v>
      </c>
      <c r="B32" s="299" t="s">
        <v>64</v>
      </c>
      <c r="C32" s="304"/>
      <c r="D32" s="233">
        <f>600</f>
        <v>600</v>
      </c>
    </row>
    <row r="33" spans="1:7" ht="13.5" thickBot="1">
      <c r="A33" s="247" t="s">
        <v>13</v>
      </c>
      <c r="B33" s="295" t="s">
        <v>30</v>
      </c>
      <c r="C33" s="296"/>
      <c r="D33" s="248">
        <f>2700+1584.78+1649+618.23</f>
        <v>6552.01</v>
      </c>
    </row>
    <row r="34" spans="1:7" ht="14.25" thickTop="1" thickBot="1">
      <c r="A34" s="249" t="s">
        <v>162</v>
      </c>
      <c r="B34" s="250"/>
      <c r="C34" s="250"/>
      <c r="D34" s="251"/>
      <c r="G34" s="66"/>
    </row>
    <row r="35" spans="1:7" ht="13.5" thickTop="1">
      <c r="A35" s="216" t="s">
        <v>27</v>
      </c>
      <c r="B35" s="297" t="s">
        <v>28</v>
      </c>
      <c r="C35" s="297"/>
      <c r="D35" s="217" t="s">
        <v>26</v>
      </c>
      <c r="G35" s="66"/>
    </row>
    <row r="36" spans="1:7">
      <c r="A36" s="211" t="s">
        <v>10</v>
      </c>
      <c r="B36" s="298" t="s">
        <v>29</v>
      </c>
      <c r="C36" s="298"/>
      <c r="D36" s="212">
        <f>2650+564+3368.18+1160.01</f>
        <v>7742.1900000000005</v>
      </c>
      <c r="G36" s="66"/>
    </row>
    <row r="37" spans="1:7">
      <c r="A37" s="211" t="s">
        <v>11</v>
      </c>
      <c r="B37" s="298" t="s">
        <v>31</v>
      </c>
      <c r="C37" s="298"/>
      <c r="D37" s="233">
        <f>602.7</f>
        <v>602.70000000000005</v>
      </c>
      <c r="G37" s="66"/>
    </row>
    <row r="38" spans="1:7">
      <c r="A38" s="211" t="s">
        <v>12</v>
      </c>
      <c r="B38" s="305" t="s">
        <v>64</v>
      </c>
      <c r="C38" s="305"/>
      <c r="D38" s="233">
        <f>299+184.5</f>
        <v>483.5</v>
      </c>
      <c r="G38" s="66"/>
    </row>
    <row r="39" spans="1:7" ht="13.5" thickBot="1">
      <c r="A39" s="247" t="s">
        <v>15</v>
      </c>
      <c r="B39" s="295" t="s">
        <v>450</v>
      </c>
      <c r="C39" s="296"/>
      <c r="D39" s="248">
        <f>8458.3</f>
        <v>8458.2999999999993</v>
      </c>
      <c r="G39" s="66"/>
    </row>
    <row r="40" spans="1:7" ht="14.25" thickTop="1" thickBot="1">
      <c r="A40" s="249" t="s">
        <v>163</v>
      </c>
      <c r="B40" s="250"/>
      <c r="C40" s="250"/>
      <c r="D40" s="251"/>
      <c r="G40" s="66"/>
    </row>
    <row r="41" spans="1:7" ht="13.5" thickTop="1">
      <c r="A41" s="216" t="s">
        <v>27</v>
      </c>
      <c r="B41" s="297" t="s">
        <v>28</v>
      </c>
      <c r="C41" s="297"/>
      <c r="D41" s="217" t="s">
        <v>26</v>
      </c>
      <c r="G41" s="66"/>
    </row>
    <row r="42" spans="1:7">
      <c r="A42" s="211" t="s">
        <v>10</v>
      </c>
      <c r="B42" s="298" t="s">
        <v>29</v>
      </c>
      <c r="C42" s="298"/>
      <c r="D42" s="212">
        <f>28292</f>
        <v>28292</v>
      </c>
      <c r="G42" s="66"/>
    </row>
    <row r="43" spans="1:7">
      <c r="A43" s="211" t="s">
        <v>11</v>
      </c>
      <c r="B43" s="298" t="s">
        <v>31</v>
      </c>
      <c r="C43" s="298"/>
      <c r="D43" s="233">
        <f>7389</f>
        <v>7389</v>
      </c>
      <c r="G43" s="66"/>
    </row>
    <row r="44" spans="1:7">
      <c r="A44" s="211" t="s">
        <v>12</v>
      </c>
      <c r="B44" s="305" t="s">
        <v>56</v>
      </c>
      <c r="C44" s="305"/>
      <c r="D44" s="233">
        <f>1255</f>
        <v>1255</v>
      </c>
      <c r="G44" s="66"/>
    </row>
    <row r="45" spans="1:7" ht="13.5" thickBot="1">
      <c r="A45" s="247" t="s">
        <v>13</v>
      </c>
      <c r="B45" s="295" t="s">
        <v>30</v>
      </c>
      <c r="C45" s="296"/>
      <c r="D45" s="248">
        <f>10458</f>
        <v>10458</v>
      </c>
      <c r="G45" s="66"/>
    </row>
    <row r="46" spans="1:7" ht="14.25" thickTop="1" thickBot="1">
      <c r="A46" s="249" t="s">
        <v>148</v>
      </c>
      <c r="B46" s="250"/>
      <c r="C46" s="250"/>
      <c r="D46" s="251"/>
      <c r="G46" s="66"/>
    </row>
    <row r="47" spans="1:7" ht="13.5" thickTop="1">
      <c r="A47" s="216" t="s">
        <v>27</v>
      </c>
      <c r="B47" s="297" t="s">
        <v>28</v>
      </c>
      <c r="C47" s="297"/>
      <c r="D47" s="217" t="s">
        <v>26</v>
      </c>
      <c r="G47" s="66"/>
    </row>
    <row r="48" spans="1:7">
      <c r="A48" s="211" t="s">
        <v>10</v>
      </c>
      <c r="B48" s="298" t="s">
        <v>29</v>
      </c>
      <c r="C48" s="298"/>
      <c r="D48" s="212">
        <f>7788.63</f>
        <v>7788.63</v>
      </c>
      <c r="G48" s="66"/>
    </row>
    <row r="49" spans="1:11" ht="13.5" thickBot="1">
      <c r="A49" s="247" t="s">
        <v>11</v>
      </c>
      <c r="B49" s="295" t="s">
        <v>30</v>
      </c>
      <c r="C49" s="296"/>
      <c r="D49" s="248">
        <f>6594</f>
        <v>6594</v>
      </c>
      <c r="G49" s="66"/>
    </row>
    <row r="50" spans="1:11" ht="14.25" thickTop="1" thickBot="1">
      <c r="A50" s="249" t="s">
        <v>149</v>
      </c>
      <c r="B50" s="250"/>
      <c r="C50" s="250"/>
      <c r="D50" s="251"/>
      <c r="G50" s="66"/>
    </row>
    <row r="51" spans="1:11" ht="13.5" thickTop="1">
      <c r="A51" s="216" t="s">
        <v>27</v>
      </c>
      <c r="B51" s="297" t="s">
        <v>28</v>
      </c>
      <c r="C51" s="297"/>
      <c r="D51" s="217" t="s">
        <v>26</v>
      </c>
      <c r="G51" s="66"/>
    </row>
    <row r="52" spans="1:11" ht="13.5" thickBot="1">
      <c r="A52" s="247" t="s">
        <v>10</v>
      </c>
      <c r="B52" s="307" t="s">
        <v>29</v>
      </c>
      <c r="C52" s="307"/>
      <c r="D52" s="248">
        <f>1800</f>
        <v>1800</v>
      </c>
      <c r="G52" s="66"/>
    </row>
    <row r="53" spans="1:11" ht="14.25" thickTop="1" thickBot="1">
      <c r="A53" s="249" t="s">
        <v>164</v>
      </c>
      <c r="B53" s="250"/>
      <c r="C53" s="250"/>
      <c r="D53" s="251"/>
      <c r="G53" s="66"/>
    </row>
    <row r="54" spans="1:11" ht="13.5" thickTop="1">
      <c r="A54" s="216" t="s">
        <v>27</v>
      </c>
      <c r="B54" s="297" t="s">
        <v>28</v>
      </c>
      <c r="C54" s="297"/>
      <c r="D54" s="217" t="s">
        <v>26</v>
      </c>
      <c r="G54" s="66"/>
    </row>
    <row r="55" spans="1:11" ht="13.5" thickBot="1">
      <c r="A55" s="247" t="s">
        <v>10</v>
      </c>
      <c r="B55" s="307" t="s">
        <v>29</v>
      </c>
      <c r="C55" s="307"/>
      <c r="D55" s="248">
        <f>5422</f>
        <v>5422</v>
      </c>
      <c r="G55" s="66"/>
    </row>
    <row r="56" spans="1:11" ht="14.25" thickTop="1" thickBot="1">
      <c r="A56" s="249" t="s">
        <v>165</v>
      </c>
      <c r="B56" s="250"/>
      <c r="C56" s="250"/>
      <c r="D56" s="251"/>
      <c r="G56" s="67"/>
      <c r="H56" s="68"/>
      <c r="I56" s="68"/>
      <c r="J56" s="68"/>
      <c r="K56" s="68"/>
    </row>
    <row r="57" spans="1:11" ht="13.5" thickTop="1">
      <c r="A57" s="216" t="s">
        <v>27</v>
      </c>
      <c r="B57" s="297" t="s">
        <v>28</v>
      </c>
      <c r="C57" s="297"/>
      <c r="D57" s="217" t="s">
        <v>26</v>
      </c>
      <c r="G57" s="69"/>
      <c r="H57" s="306"/>
      <c r="I57" s="306"/>
      <c r="J57" s="70"/>
      <c r="K57" s="68"/>
    </row>
    <row r="58" spans="1:11">
      <c r="A58" s="211" t="s">
        <v>10</v>
      </c>
      <c r="B58" s="298" t="s">
        <v>29</v>
      </c>
      <c r="C58" s="298"/>
      <c r="D58" s="212">
        <f>350374-149000-10612-11958-17867-4500-5781</f>
        <v>150656</v>
      </c>
      <c r="G58" s="69"/>
      <c r="H58" s="306"/>
      <c r="I58" s="306"/>
      <c r="J58" s="71"/>
      <c r="K58" s="68"/>
    </row>
    <row r="59" spans="1:11">
      <c r="A59" s="211" t="s">
        <v>11</v>
      </c>
      <c r="B59" s="298" t="s">
        <v>31</v>
      </c>
      <c r="C59" s="298"/>
      <c r="D59" s="233">
        <f>9286</f>
        <v>9286</v>
      </c>
      <c r="G59" s="69"/>
      <c r="H59" s="301"/>
      <c r="I59" s="301"/>
      <c r="J59" s="71"/>
      <c r="K59" s="68"/>
    </row>
    <row r="60" spans="1:11">
      <c r="A60" s="211" t="s">
        <v>12</v>
      </c>
      <c r="B60" s="305" t="s">
        <v>583</v>
      </c>
      <c r="C60" s="305"/>
      <c r="D60" s="233">
        <f>4500</f>
        <v>4500</v>
      </c>
      <c r="G60" s="69"/>
      <c r="H60" s="72"/>
      <c r="I60" s="72"/>
      <c r="J60" s="71"/>
      <c r="K60" s="68"/>
    </row>
    <row r="61" spans="1:11">
      <c r="A61" s="211" t="s">
        <v>14</v>
      </c>
      <c r="B61" s="298" t="s">
        <v>584</v>
      </c>
      <c r="C61" s="298"/>
      <c r="D61" s="212">
        <f>149000</f>
        <v>149000</v>
      </c>
      <c r="G61" s="69"/>
      <c r="H61" s="306"/>
      <c r="I61" s="306"/>
      <c r="J61" s="70"/>
      <c r="K61" s="68"/>
    </row>
    <row r="62" spans="1:11">
      <c r="A62" s="211" t="s">
        <v>15</v>
      </c>
      <c r="B62" s="299" t="s">
        <v>64</v>
      </c>
      <c r="C62" s="304"/>
      <c r="D62" s="212">
        <f>10612+5952</f>
        <v>16564</v>
      </c>
      <c r="G62" s="69"/>
      <c r="H62" s="73"/>
      <c r="I62" s="73"/>
      <c r="J62" s="70"/>
      <c r="K62" s="68"/>
    </row>
    <row r="63" spans="1:11">
      <c r="A63" s="211" t="s">
        <v>17</v>
      </c>
      <c r="B63" s="299" t="s">
        <v>585</v>
      </c>
      <c r="C63" s="304"/>
      <c r="D63" s="212">
        <f>11958+17867</f>
        <v>29825</v>
      </c>
      <c r="G63" s="69"/>
      <c r="H63" s="73"/>
      <c r="I63" s="73"/>
      <c r="J63" s="70"/>
      <c r="K63" s="68"/>
    </row>
    <row r="64" spans="1:11">
      <c r="A64" s="211" t="s">
        <v>18</v>
      </c>
      <c r="B64" s="299" t="s">
        <v>586</v>
      </c>
      <c r="C64" s="304"/>
      <c r="D64" s="212">
        <f>1999+1901</f>
        <v>3900</v>
      </c>
      <c r="G64" s="69"/>
      <c r="H64" s="73"/>
      <c r="I64" s="73"/>
      <c r="J64" s="70"/>
      <c r="K64" s="68"/>
    </row>
    <row r="65" spans="1:11" ht="13.5" thickBot="1">
      <c r="A65" s="247" t="s">
        <v>19</v>
      </c>
      <c r="B65" s="295" t="s">
        <v>30</v>
      </c>
      <c r="C65" s="296"/>
      <c r="D65" s="248">
        <f>5781+54383</f>
        <v>60164</v>
      </c>
      <c r="G65" s="69"/>
      <c r="H65" s="301"/>
      <c r="I65" s="301"/>
      <c r="J65" s="70"/>
      <c r="K65" s="68"/>
    </row>
    <row r="66" spans="1:11" ht="14.25" thickTop="1" thickBot="1">
      <c r="A66" s="249" t="s">
        <v>152</v>
      </c>
      <c r="B66" s="250"/>
      <c r="C66" s="250"/>
      <c r="D66" s="251"/>
      <c r="G66" s="66"/>
    </row>
    <row r="67" spans="1:11" ht="13.5" thickTop="1">
      <c r="A67" s="216" t="s">
        <v>27</v>
      </c>
      <c r="B67" s="297" t="s">
        <v>28</v>
      </c>
      <c r="C67" s="297"/>
      <c r="D67" s="217" t="s">
        <v>26</v>
      </c>
      <c r="G67" s="66"/>
    </row>
    <row r="68" spans="1:11">
      <c r="A68" s="211" t="s">
        <v>10</v>
      </c>
      <c r="B68" s="298" t="s">
        <v>29</v>
      </c>
      <c r="C68" s="298"/>
      <c r="D68" s="212">
        <f>399+50864+430+1774.89</f>
        <v>53467.89</v>
      </c>
      <c r="G68" s="66"/>
    </row>
    <row r="69" spans="1:11">
      <c r="A69" s="211" t="s">
        <v>11</v>
      </c>
      <c r="B69" s="298" t="s">
        <v>31</v>
      </c>
      <c r="C69" s="298"/>
      <c r="D69" s="233">
        <f>4000</f>
        <v>4000</v>
      </c>
      <c r="G69" s="66"/>
    </row>
    <row r="70" spans="1:11">
      <c r="A70" s="211" t="s">
        <v>12</v>
      </c>
      <c r="B70" s="305" t="s">
        <v>593</v>
      </c>
      <c r="C70" s="305"/>
      <c r="D70" s="233">
        <f>3000</f>
        <v>3000</v>
      </c>
      <c r="G70" s="66"/>
    </row>
    <row r="71" spans="1:11" ht="13.5" thickBot="1">
      <c r="A71" s="247" t="s">
        <v>15</v>
      </c>
      <c r="B71" s="295" t="s">
        <v>30</v>
      </c>
      <c r="C71" s="296"/>
      <c r="D71" s="248">
        <f>805.65+1970</f>
        <v>2775.65</v>
      </c>
      <c r="G71" s="66"/>
    </row>
    <row r="72" spans="1:11" ht="14.25" thickTop="1" thickBot="1">
      <c r="A72" s="252" t="s">
        <v>153</v>
      </c>
      <c r="B72" s="253"/>
      <c r="C72" s="253"/>
      <c r="D72" s="254"/>
      <c r="G72" s="66"/>
    </row>
    <row r="73" spans="1:11" ht="13.5" thickTop="1">
      <c r="A73" s="216" t="s">
        <v>27</v>
      </c>
      <c r="B73" s="297" t="s">
        <v>28</v>
      </c>
      <c r="C73" s="297"/>
      <c r="D73" s="217" t="s">
        <v>26</v>
      </c>
      <c r="G73" s="66"/>
    </row>
    <row r="74" spans="1:11">
      <c r="A74" s="211" t="s">
        <v>10</v>
      </c>
      <c r="B74" s="298" t="s">
        <v>29</v>
      </c>
      <c r="C74" s="298"/>
      <c r="D74" s="212">
        <f>85987.68-5000</f>
        <v>80987.679999999993</v>
      </c>
      <c r="G74" s="66"/>
    </row>
    <row r="75" spans="1:11" ht="12.75" customHeight="1">
      <c r="A75" s="211" t="s">
        <v>11</v>
      </c>
      <c r="B75" s="298" t="s">
        <v>31</v>
      </c>
      <c r="C75" s="298"/>
      <c r="D75" s="233">
        <f>12964.17</f>
        <v>12964.17</v>
      </c>
      <c r="G75" s="66"/>
    </row>
    <row r="76" spans="1:11" ht="12.75" customHeight="1">
      <c r="A76" s="211" t="s">
        <v>12</v>
      </c>
      <c r="B76" s="305" t="s">
        <v>610</v>
      </c>
      <c r="C76" s="305"/>
      <c r="D76" s="233">
        <v>7178</v>
      </c>
      <c r="G76" s="66"/>
    </row>
    <row r="77" spans="1:11" ht="12.75" customHeight="1">
      <c r="A77" s="211" t="s">
        <v>13</v>
      </c>
      <c r="B77" s="302" t="s">
        <v>611</v>
      </c>
      <c r="C77" s="303"/>
      <c r="D77" s="233">
        <f>2682+1400+1400</f>
        <v>5482</v>
      </c>
      <c r="G77" s="66"/>
    </row>
    <row r="78" spans="1:11" ht="12.75" customHeight="1">
      <c r="A78" s="211" t="s">
        <v>14</v>
      </c>
      <c r="B78" s="298" t="s">
        <v>32</v>
      </c>
      <c r="C78" s="298"/>
      <c r="D78" s="212">
        <f>6572.78</f>
        <v>6572.78</v>
      </c>
      <c r="G78" s="66"/>
    </row>
    <row r="79" spans="1:11" ht="12.75" customHeight="1">
      <c r="A79" s="211" t="s">
        <v>15</v>
      </c>
      <c r="B79" s="299" t="s">
        <v>615</v>
      </c>
      <c r="C79" s="304"/>
      <c r="D79" s="212">
        <f>5000</f>
        <v>5000</v>
      </c>
      <c r="G79" s="66"/>
    </row>
    <row r="80" spans="1:11" ht="12.75" customHeight="1">
      <c r="A80" s="211" t="s">
        <v>17</v>
      </c>
      <c r="B80" s="299" t="s">
        <v>57</v>
      </c>
      <c r="C80" s="300"/>
      <c r="D80" s="212">
        <f>12000+5000</f>
        <v>17000</v>
      </c>
      <c r="G80" s="66"/>
    </row>
    <row r="81" spans="1:7" ht="12.75" customHeight="1">
      <c r="A81" s="211" t="s">
        <v>18</v>
      </c>
      <c r="B81" s="299" t="s">
        <v>617</v>
      </c>
      <c r="C81" s="300"/>
      <c r="D81" s="212">
        <f>2749+4000</f>
        <v>6749</v>
      </c>
      <c r="G81" s="66"/>
    </row>
    <row r="82" spans="1:7" ht="12.75" customHeight="1">
      <c r="A82" s="211" t="s">
        <v>19</v>
      </c>
      <c r="B82" s="299" t="s">
        <v>616</v>
      </c>
      <c r="C82" s="300"/>
      <c r="D82" s="212">
        <f>2369+2682+1400+1400</f>
        <v>7851</v>
      </c>
      <c r="G82" s="66"/>
    </row>
    <row r="83" spans="1:7" ht="12.75" customHeight="1" thickBot="1">
      <c r="A83" s="247" t="s">
        <v>20</v>
      </c>
      <c r="B83" s="295" t="s">
        <v>30</v>
      </c>
      <c r="C83" s="296"/>
      <c r="D83" s="248">
        <f>3987+3000+3100+1311+1311+2485+2650+2200+600</f>
        <v>20644</v>
      </c>
      <c r="G83" s="66"/>
    </row>
    <row r="84" spans="1:7" ht="14.25" thickTop="1" thickBot="1">
      <c r="A84" s="249" t="s">
        <v>154</v>
      </c>
      <c r="B84" s="250"/>
      <c r="C84" s="250"/>
      <c r="D84" s="251"/>
      <c r="G84" s="66"/>
    </row>
    <row r="85" spans="1:7" ht="13.5" thickTop="1">
      <c r="A85" s="216" t="s">
        <v>27</v>
      </c>
      <c r="B85" s="297" t="s">
        <v>28</v>
      </c>
      <c r="C85" s="297"/>
      <c r="D85" s="217" t="s">
        <v>26</v>
      </c>
      <c r="G85" s="66"/>
    </row>
    <row r="86" spans="1:7">
      <c r="A86" s="211" t="s">
        <v>10</v>
      </c>
      <c r="B86" s="298" t="s">
        <v>29</v>
      </c>
      <c r="C86" s="298"/>
      <c r="D86" s="212">
        <f>68070</f>
        <v>68070</v>
      </c>
      <c r="G86" s="66"/>
    </row>
    <row r="87" spans="1:7">
      <c r="A87" s="211" t="s">
        <v>11</v>
      </c>
      <c r="B87" s="298" t="s">
        <v>31</v>
      </c>
      <c r="C87" s="298"/>
      <c r="D87" s="233">
        <f>6889.2</f>
        <v>6889.2</v>
      </c>
      <c r="G87" s="66"/>
    </row>
    <row r="88" spans="1:7">
      <c r="A88" s="211" t="s">
        <v>14</v>
      </c>
      <c r="B88" s="298" t="s">
        <v>32</v>
      </c>
      <c r="C88" s="298"/>
      <c r="D88" s="212">
        <f>369</f>
        <v>369</v>
      </c>
      <c r="G88" s="66"/>
    </row>
    <row r="89" spans="1:7" ht="13.5" thickBot="1">
      <c r="A89" s="220" t="s">
        <v>15</v>
      </c>
      <c r="B89" s="293" t="s">
        <v>30</v>
      </c>
      <c r="C89" s="294"/>
      <c r="D89" s="219">
        <f>11870</f>
        <v>11870</v>
      </c>
      <c r="G89" s="66"/>
    </row>
    <row r="90" spans="1:7" ht="13.5" thickTop="1">
      <c r="G90" s="66"/>
    </row>
    <row r="91" spans="1:7">
      <c r="A91" s="64"/>
      <c r="G91" s="66"/>
    </row>
    <row r="92" spans="1:7">
      <c r="B92" s="37" t="s">
        <v>671</v>
      </c>
    </row>
  </sheetData>
  <mergeCells count="80">
    <mergeCell ref="B2:C2"/>
    <mergeCell ref="B3:C3"/>
    <mergeCell ref="B4:C4"/>
    <mergeCell ref="B14:C14"/>
    <mergeCell ref="B6:C6"/>
    <mergeCell ref="B9:C9"/>
    <mergeCell ref="B5:C5"/>
    <mergeCell ref="B7:C7"/>
    <mergeCell ref="B11:C11"/>
    <mergeCell ref="B8:C8"/>
    <mergeCell ref="B29:C29"/>
    <mergeCell ref="B19:C19"/>
    <mergeCell ref="B15:C15"/>
    <mergeCell ref="B17:C17"/>
    <mergeCell ref="B27:C27"/>
    <mergeCell ref="B24:C24"/>
    <mergeCell ref="B13:C13"/>
    <mergeCell ref="B31:C31"/>
    <mergeCell ref="B10:C10"/>
    <mergeCell ref="B16:C16"/>
    <mergeCell ref="B20:C20"/>
    <mergeCell ref="B25:C25"/>
    <mergeCell ref="B21:C21"/>
    <mergeCell ref="B23:C23"/>
    <mergeCell ref="B26:C26"/>
    <mergeCell ref="B30:C30"/>
    <mergeCell ref="H57:I57"/>
    <mergeCell ref="H58:I58"/>
    <mergeCell ref="B52:C52"/>
    <mergeCell ref="B49:C49"/>
    <mergeCell ref="B58:C58"/>
    <mergeCell ref="B55:C55"/>
    <mergeCell ref="B57:C57"/>
    <mergeCell ref="B54:C54"/>
    <mergeCell ref="B68:C68"/>
    <mergeCell ref="B60:C60"/>
    <mergeCell ref="B45:C45"/>
    <mergeCell ref="B44:C44"/>
    <mergeCell ref="B36:C36"/>
    <mergeCell ref="B37:C37"/>
    <mergeCell ref="B38:C38"/>
    <mergeCell ref="B39:C39"/>
    <mergeCell ref="B41:C41"/>
    <mergeCell ref="B42:C42"/>
    <mergeCell ref="B47:C47"/>
    <mergeCell ref="B51:C51"/>
    <mergeCell ref="B48:C48"/>
    <mergeCell ref="B32:C32"/>
    <mergeCell ref="B33:C33"/>
    <mergeCell ref="B43:C43"/>
    <mergeCell ref="B35:C35"/>
    <mergeCell ref="B64:C64"/>
    <mergeCell ref="H59:I59"/>
    <mergeCell ref="B59:C59"/>
    <mergeCell ref="H61:I61"/>
    <mergeCell ref="B63:C63"/>
    <mergeCell ref="B61:C61"/>
    <mergeCell ref="B62:C62"/>
    <mergeCell ref="B82:C82"/>
    <mergeCell ref="B81:C81"/>
    <mergeCell ref="H65:I65"/>
    <mergeCell ref="B65:C65"/>
    <mergeCell ref="B77:C77"/>
    <mergeCell ref="B74:C74"/>
    <mergeCell ref="B75:C75"/>
    <mergeCell ref="B73:C73"/>
    <mergeCell ref="B71:C71"/>
    <mergeCell ref="B80:C80"/>
    <mergeCell ref="B79:C79"/>
    <mergeCell ref="B78:C78"/>
    <mergeCell ref="B67:C67"/>
    <mergeCell ref="B70:C70"/>
    <mergeCell ref="B76:C76"/>
    <mergeCell ref="B69:C69"/>
    <mergeCell ref="B89:C89"/>
    <mergeCell ref="B83:C83"/>
    <mergeCell ref="B85:C85"/>
    <mergeCell ref="B86:C86"/>
    <mergeCell ref="B88:C88"/>
    <mergeCell ref="B87:C87"/>
  </mergeCells>
  <phoneticPr fontId="2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9"/>
  <sheetViews>
    <sheetView topLeftCell="A4" workbookViewId="0">
      <selection activeCell="J19" sqref="J19"/>
    </sheetView>
  </sheetViews>
  <sheetFormatPr defaultColWidth="12.85546875" defaultRowHeight="12.75"/>
  <cols>
    <col min="1" max="1" width="3.42578125" style="59" bestFit="1" customWidth="1"/>
    <col min="2" max="2" width="21.28515625" style="49" customWidth="1"/>
    <col min="3" max="3" width="38.140625" style="142" customWidth="1"/>
    <col min="4" max="5" width="12.85546875" style="49"/>
    <col min="6" max="6" width="22.42578125" style="49" customWidth="1"/>
    <col min="7" max="7" width="20.85546875" style="49" customWidth="1"/>
    <col min="8" max="8" width="12.5703125" style="49" bestFit="1" customWidth="1"/>
    <col min="9" max="16384" width="12.85546875" style="49"/>
  </cols>
  <sheetData>
    <row r="1" spans="1:17" ht="12.75" customHeight="1" thickTop="1">
      <c r="A1" s="334" t="s">
        <v>0</v>
      </c>
      <c r="B1" s="319" t="s">
        <v>1</v>
      </c>
      <c r="C1" s="319" t="s">
        <v>2</v>
      </c>
      <c r="D1" s="319" t="s">
        <v>3</v>
      </c>
      <c r="E1" s="320" t="s">
        <v>667</v>
      </c>
      <c r="F1" s="319" t="s">
        <v>4</v>
      </c>
      <c r="G1" s="319"/>
      <c r="H1" s="319"/>
      <c r="I1" s="319"/>
      <c r="J1" s="333" t="s">
        <v>5</v>
      </c>
      <c r="K1" s="317" t="s">
        <v>46</v>
      </c>
    </row>
    <row r="2" spans="1:17">
      <c r="A2" s="335"/>
      <c r="B2" s="291"/>
      <c r="C2" s="291"/>
      <c r="D2" s="291"/>
      <c r="E2" s="291"/>
      <c r="F2" s="38" t="s">
        <v>6</v>
      </c>
      <c r="G2" s="39" t="s">
        <v>7</v>
      </c>
      <c r="H2" s="38" t="s">
        <v>8</v>
      </c>
      <c r="I2" s="38" t="s">
        <v>9</v>
      </c>
      <c r="J2" s="292"/>
      <c r="K2" s="318"/>
    </row>
    <row r="3" spans="1:17" ht="25.5">
      <c r="A3" s="332" t="s">
        <v>10</v>
      </c>
      <c r="B3" s="290" t="s">
        <v>668</v>
      </c>
      <c r="C3" s="27" t="s">
        <v>170</v>
      </c>
      <c r="D3" s="25">
        <v>1980</v>
      </c>
      <c r="E3" s="25">
        <v>199.7</v>
      </c>
      <c r="F3" s="26" t="s">
        <v>16</v>
      </c>
      <c r="G3" s="26" t="s">
        <v>16</v>
      </c>
      <c r="H3" s="26" t="s">
        <v>16</v>
      </c>
      <c r="I3" s="26" t="s">
        <v>16</v>
      </c>
      <c r="J3" s="224">
        <v>199700</v>
      </c>
      <c r="K3" s="255" t="s">
        <v>60</v>
      </c>
      <c r="L3" s="52"/>
    </row>
    <row r="4" spans="1:17" ht="25.5">
      <c r="A4" s="328"/>
      <c r="B4" s="290"/>
      <c r="C4" s="225" t="s">
        <v>171</v>
      </c>
      <c r="D4" s="25">
        <v>1980</v>
      </c>
      <c r="E4" s="25">
        <v>159.30000000000001</v>
      </c>
      <c r="F4" s="26" t="s">
        <v>16</v>
      </c>
      <c r="G4" s="26" t="s">
        <v>16</v>
      </c>
      <c r="H4" s="26" t="s">
        <v>16</v>
      </c>
      <c r="I4" s="26" t="s">
        <v>16</v>
      </c>
      <c r="J4" s="224">
        <v>159300</v>
      </c>
      <c r="K4" s="255" t="s">
        <v>60</v>
      </c>
      <c r="L4" s="52"/>
      <c r="Q4" s="62"/>
    </row>
    <row r="5" spans="1:17" ht="25.5">
      <c r="A5" s="328"/>
      <c r="B5" s="290"/>
      <c r="C5" s="27" t="s">
        <v>172</v>
      </c>
      <c r="D5" s="25">
        <v>1985</v>
      </c>
      <c r="E5" s="25">
        <v>122.9</v>
      </c>
      <c r="F5" s="26" t="s">
        <v>16</v>
      </c>
      <c r="G5" s="26" t="s">
        <v>16</v>
      </c>
      <c r="H5" s="26" t="s">
        <v>16</v>
      </c>
      <c r="I5" s="26" t="s">
        <v>16</v>
      </c>
      <c r="J5" s="224">
        <v>122900</v>
      </c>
      <c r="K5" s="255" t="s">
        <v>60</v>
      </c>
      <c r="L5" s="52"/>
      <c r="Q5" s="62"/>
    </row>
    <row r="6" spans="1:17" ht="25.5">
      <c r="A6" s="328"/>
      <c r="B6" s="290"/>
      <c r="C6" s="27" t="s">
        <v>173</v>
      </c>
      <c r="D6" s="25">
        <v>1990</v>
      </c>
      <c r="E6" s="25">
        <v>204</v>
      </c>
      <c r="F6" s="26" t="s">
        <v>16</v>
      </c>
      <c r="G6" s="26" t="s">
        <v>16</v>
      </c>
      <c r="H6" s="26" t="s">
        <v>16</v>
      </c>
      <c r="I6" s="26" t="s">
        <v>16</v>
      </c>
      <c r="J6" s="224">
        <v>204000</v>
      </c>
      <c r="K6" s="255" t="s">
        <v>60</v>
      </c>
      <c r="L6" s="52"/>
      <c r="Q6" s="62"/>
    </row>
    <row r="7" spans="1:17" ht="25.5">
      <c r="A7" s="328"/>
      <c r="B7" s="290"/>
      <c r="C7" s="27" t="s">
        <v>175</v>
      </c>
      <c r="D7" s="25">
        <v>1992</v>
      </c>
      <c r="E7" s="25">
        <v>203.3</v>
      </c>
      <c r="F7" s="26" t="s">
        <v>16</v>
      </c>
      <c r="G7" s="26" t="s">
        <v>16</v>
      </c>
      <c r="H7" s="26" t="s">
        <v>16</v>
      </c>
      <c r="I7" s="26" t="s">
        <v>16</v>
      </c>
      <c r="J7" s="224">
        <v>203300</v>
      </c>
      <c r="K7" s="255" t="s">
        <v>60</v>
      </c>
      <c r="L7" s="52"/>
      <c r="Q7" s="62"/>
    </row>
    <row r="8" spans="1:17" ht="25.5">
      <c r="A8" s="328"/>
      <c r="B8" s="290"/>
      <c r="C8" s="27" t="s">
        <v>174</v>
      </c>
      <c r="D8" s="25">
        <v>1992</v>
      </c>
      <c r="E8" s="25">
        <v>169.6</v>
      </c>
      <c r="F8" s="26" t="s">
        <v>16</v>
      </c>
      <c r="G8" s="26" t="s">
        <v>16</v>
      </c>
      <c r="H8" s="26" t="s">
        <v>16</v>
      </c>
      <c r="I8" s="26" t="s">
        <v>16</v>
      </c>
      <c r="J8" s="224">
        <v>169600</v>
      </c>
      <c r="K8" s="255" t="s">
        <v>60</v>
      </c>
      <c r="L8" s="52"/>
      <c r="Q8" s="62"/>
    </row>
    <row r="9" spans="1:17" ht="25.5">
      <c r="A9" s="328"/>
      <c r="B9" s="290"/>
      <c r="C9" s="27" t="s">
        <v>176</v>
      </c>
      <c r="D9" s="25">
        <v>1992</v>
      </c>
      <c r="E9" s="25">
        <v>313</v>
      </c>
      <c r="F9" s="26" t="s">
        <v>16</v>
      </c>
      <c r="G9" s="26" t="s">
        <v>16</v>
      </c>
      <c r="H9" s="26" t="s">
        <v>16</v>
      </c>
      <c r="I9" s="26" t="s">
        <v>16</v>
      </c>
      <c r="J9" s="224">
        <v>626000</v>
      </c>
      <c r="K9" s="255" t="s">
        <v>60</v>
      </c>
      <c r="L9" s="52"/>
      <c r="Q9" s="62"/>
    </row>
    <row r="10" spans="1:17">
      <c r="A10" s="328"/>
      <c r="B10" s="290"/>
      <c r="C10" s="27" t="s">
        <v>177</v>
      </c>
      <c r="D10" s="25">
        <v>1985</v>
      </c>
      <c r="E10" s="25"/>
      <c r="F10" s="26" t="s">
        <v>16</v>
      </c>
      <c r="G10" s="26" t="s">
        <v>16</v>
      </c>
      <c r="H10" s="26" t="s">
        <v>16</v>
      </c>
      <c r="I10" s="26" t="s">
        <v>16</v>
      </c>
      <c r="J10" s="224">
        <v>191659.69</v>
      </c>
      <c r="K10" s="255" t="s">
        <v>60</v>
      </c>
      <c r="L10" s="52"/>
      <c r="Q10" s="62"/>
    </row>
    <row r="11" spans="1:17">
      <c r="A11" s="328"/>
      <c r="B11" s="290"/>
      <c r="C11" s="27" t="s">
        <v>178</v>
      </c>
      <c r="D11" s="25">
        <v>2000</v>
      </c>
      <c r="E11" s="25" t="s">
        <v>16</v>
      </c>
      <c r="F11" s="26" t="s">
        <v>16</v>
      </c>
      <c r="G11" s="26" t="s">
        <v>16</v>
      </c>
      <c r="H11" s="26" t="s">
        <v>16</v>
      </c>
      <c r="I11" s="26" t="s">
        <v>16</v>
      </c>
      <c r="J11" s="224">
        <v>8492.23</v>
      </c>
      <c r="K11" s="255" t="s">
        <v>60</v>
      </c>
      <c r="L11" s="52"/>
    </row>
    <row r="12" spans="1:17" ht="13.5" thickBot="1">
      <c r="A12" s="329"/>
      <c r="B12" s="331"/>
      <c r="C12" s="264" t="s">
        <v>66</v>
      </c>
      <c r="D12" s="265" t="s">
        <v>16</v>
      </c>
      <c r="E12" s="265" t="s">
        <v>16</v>
      </c>
      <c r="F12" s="266" t="s">
        <v>16</v>
      </c>
      <c r="G12" s="266" t="s">
        <v>16</v>
      </c>
      <c r="H12" s="266" t="s">
        <v>16</v>
      </c>
      <c r="I12" s="266" t="s">
        <v>16</v>
      </c>
      <c r="J12" s="267">
        <v>91266.93</v>
      </c>
      <c r="K12" s="268" t="s">
        <v>47</v>
      </c>
      <c r="L12" s="52"/>
    </row>
    <row r="13" spans="1:17" ht="26.25" thickTop="1">
      <c r="A13" s="327" t="s">
        <v>11</v>
      </c>
      <c r="B13" s="330" t="s">
        <v>669</v>
      </c>
      <c r="C13" s="272" t="s">
        <v>371</v>
      </c>
      <c r="D13" s="273">
        <v>1993</v>
      </c>
      <c r="E13" s="273">
        <v>82.32</v>
      </c>
      <c r="F13" s="273" t="s">
        <v>372</v>
      </c>
      <c r="G13" s="274" t="s">
        <v>373</v>
      </c>
      <c r="H13" s="273" t="s">
        <v>374</v>
      </c>
      <c r="I13" s="181" t="s">
        <v>381</v>
      </c>
      <c r="J13" s="275">
        <v>82320</v>
      </c>
      <c r="K13" s="276" t="s">
        <v>60</v>
      </c>
    </row>
    <row r="14" spans="1:17" ht="25.5">
      <c r="A14" s="328"/>
      <c r="B14" s="322"/>
      <c r="C14" s="226" t="s">
        <v>375</v>
      </c>
      <c r="D14" s="75">
        <v>1993</v>
      </c>
      <c r="E14" s="75">
        <v>115</v>
      </c>
      <c r="F14" s="75" t="s">
        <v>372</v>
      </c>
      <c r="G14" s="74" t="s">
        <v>373</v>
      </c>
      <c r="H14" s="75" t="s">
        <v>374</v>
      </c>
      <c r="I14" s="138" t="s">
        <v>381</v>
      </c>
      <c r="J14" s="224">
        <v>115000</v>
      </c>
      <c r="K14" s="256" t="s">
        <v>60</v>
      </c>
    </row>
    <row r="15" spans="1:17" ht="114.75">
      <c r="A15" s="328"/>
      <c r="B15" s="322"/>
      <c r="C15" s="226" t="s">
        <v>376</v>
      </c>
      <c r="D15" s="75">
        <v>1993</v>
      </c>
      <c r="E15" s="75">
        <v>85.5</v>
      </c>
      <c r="F15" s="75" t="s">
        <v>372</v>
      </c>
      <c r="G15" s="74" t="s">
        <v>373</v>
      </c>
      <c r="H15" s="75" t="s">
        <v>374</v>
      </c>
      <c r="I15" s="138" t="s">
        <v>382</v>
      </c>
      <c r="J15" s="224">
        <v>85500</v>
      </c>
      <c r="K15" s="256" t="s">
        <v>60</v>
      </c>
    </row>
    <row r="16" spans="1:17" ht="25.5">
      <c r="A16" s="328"/>
      <c r="B16" s="322"/>
      <c r="C16" s="226" t="s">
        <v>377</v>
      </c>
      <c r="D16" s="75">
        <v>1994</v>
      </c>
      <c r="E16" s="75">
        <v>65.099999999999994</v>
      </c>
      <c r="F16" s="75" t="s">
        <v>372</v>
      </c>
      <c r="G16" s="74" t="s">
        <v>373</v>
      </c>
      <c r="H16" s="75" t="s">
        <v>374</v>
      </c>
      <c r="I16" s="138" t="s">
        <v>381</v>
      </c>
      <c r="J16" s="224">
        <v>65099.999999999993</v>
      </c>
      <c r="K16" s="256" t="s">
        <v>60</v>
      </c>
    </row>
    <row r="17" spans="1:11" ht="114.75">
      <c r="A17" s="328"/>
      <c r="B17" s="322"/>
      <c r="C17" s="226" t="s">
        <v>378</v>
      </c>
      <c r="D17" s="75">
        <v>1993</v>
      </c>
      <c r="E17" s="75">
        <v>383.43</v>
      </c>
      <c r="F17" s="75" t="s">
        <v>372</v>
      </c>
      <c r="G17" s="74" t="s">
        <v>373</v>
      </c>
      <c r="H17" s="75" t="s">
        <v>374</v>
      </c>
      <c r="I17" s="138" t="s">
        <v>382</v>
      </c>
      <c r="J17" s="224">
        <v>369100</v>
      </c>
      <c r="K17" s="256" t="s">
        <v>60</v>
      </c>
    </row>
    <row r="18" spans="1:11" ht="38.25">
      <c r="A18" s="328"/>
      <c r="B18" s="322"/>
      <c r="C18" s="168" t="s">
        <v>614</v>
      </c>
      <c r="D18" s="75">
        <v>1993</v>
      </c>
      <c r="E18" s="75">
        <v>431.63</v>
      </c>
      <c r="F18" s="74" t="s">
        <v>379</v>
      </c>
      <c r="G18" s="74" t="s">
        <v>380</v>
      </c>
      <c r="H18" s="74" t="s">
        <v>374</v>
      </c>
      <c r="I18" s="138" t="s">
        <v>381</v>
      </c>
      <c r="J18" s="224">
        <v>174900</v>
      </c>
      <c r="K18" s="256" t="s">
        <v>60</v>
      </c>
    </row>
    <row r="19" spans="1:11" ht="63.75">
      <c r="A19" s="328"/>
      <c r="B19" s="322"/>
      <c r="C19" s="226" t="s">
        <v>383</v>
      </c>
      <c r="D19" s="75">
        <v>2008</v>
      </c>
      <c r="E19" s="75">
        <v>21.17</v>
      </c>
      <c r="F19" s="74" t="s">
        <v>384</v>
      </c>
      <c r="G19" s="74" t="s">
        <v>16</v>
      </c>
      <c r="H19" s="74" t="s">
        <v>385</v>
      </c>
      <c r="I19" s="138" t="s">
        <v>386</v>
      </c>
      <c r="J19" s="224">
        <v>21170</v>
      </c>
      <c r="K19" s="256" t="s">
        <v>60</v>
      </c>
    </row>
    <row r="20" spans="1:11">
      <c r="A20" s="328"/>
      <c r="B20" s="322"/>
      <c r="C20" s="226" t="s">
        <v>472</v>
      </c>
      <c r="D20" s="75">
        <v>1993</v>
      </c>
      <c r="E20" s="75"/>
      <c r="F20" s="74" t="s">
        <v>474</v>
      </c>
      <c r="G20" s="74" t="s">
        <v>16</v>
      </c>
      <c r="H20" s="74" t="s">
        <v>16</v>
      </c>
      <c r="I20" s="138" t="s">
        <v>16</v>
      </c>
      <c r="J20" s="224">
        <v>8290</v>
      </c>
      <c r="K20" s="256" t="s">
        <v>47</v>
      </c>
    </row>
    <row r="21" spans="1:11">
      <c r="A21" s="328"/>
      <c r="B21" s="322"/>
      <c r="C21" s="226" t="s">
        <v>473</v>
      </c>
      <c r="D21" s="75">
        <v>1993</v>
      </c>
      <c r="E21" s="75"/>
      <c r="F21" s="74" t="s">
        <v>475</v>
      </c>
      <c r="G21" s="74" t="s">
        <v>16</v>
      </c>
      <c r="H21" s="74" t="s">
        <v>16</v>
      </c>
      <c r="I21" s="138" t="s">
        <v>16</v>
      </c>
      <c r="J21" s="224">
        <v>14930</v>
      </c>
      <c r="K21" s="256" t="s">
        <v>47</v>
      </c>
    </row>
    <row r="22" spans="1:11">
      <c r="A22" s="328"/>
      <c r="B22" s="322"/>
      <c r="C22" s="226" t="s">
        <v>473</v>
      </c>
      <c r="D22" s="75">
        <v>1993</v>
      </c>
      <c r="E22" s="75"/>
      <c r="F22" s="74" t="s">
        <v>475</v>
      </c>
      <c r="G22" s="74" t="s">
        <v>16</v>
      </c>
      <c r="H22" s="74" t="s">
        <v>16</v>
      </c>
      <c r="I22" s="138" t="s">
        <v>16</v>
      </c>
      <c r="J22" s="224">
        <v>14930</v>
      </c>
      <c r="K22" s="256" t="s">
        <v>47</v>
      </c>
    </row>
    <row r="23" spans="1:11">
      <c r="A23" s="328"/>
      <c r="B23" s="322"/>
      <c r="C23" s="226" t="s">
        <v>473</v>
      </c>
      <c r="D23" s="75">
        <v>1993</v>
      </c>
      <c r="E23" s="75"/>
      <c r="F23" s="74" t="s">
        <v>475</v>
      </c>
      <c r="G23" s="74" t="s">
        <v>16</v>
      </c>
      <c r="H23" s="74" t="s">
        <v>16</v>
      </c>
      <c r="I23" s="138" t="s">
        <v>16</v>
      </c>
      <c r="J23" s="224">
        <v>14930</v>
      </c>
      <c r="K23" s="256" t="s">
        <v>47</v>
      </c>
    </row>
    <row r="24" spans="1:11">
      <c r="A24" s="328"/>
      <c r="B24" s="322"/>
      <c r="C24" s="168" t="s">
        <v>674</v>
      </c>
      <c r="D24" s="75">
        <v>1993</v>
      </c>
      <c r="E24" s="75"/>
      <c r="F24" s="74" t="s">
        <v>476</v>
      </c>
      <c r="G24" s="74" t="s">
        <v>16</v>
      </c>
      <c r="H24" s="74"/>
      <c r="I24" s="138"/>
      <c r="J24" s="224">
        <v>110560</v>
      </c>
      <c r="K24" s="256" t="s">
        <v>47</v>
      </c>
    </row>
    <row r="25" spans="1:11" ht="25.5">
      <c r="A25" s="328"/>
      <c r="B25" s="322"/>
      <c r="C25" s="226" t="s">
        <v>477</v>
      </c>
      <c r="D25" s="75">
        <v>1994</v>
      </c>
      <c r="E25" s="75"/>
      <c r="F25" s="74" t="s">
        <v>16</v>
      </c>
      <c r="G25" s="74" t="s">
        <v>16</v>
      </c>
      <c r="H25" s="74"/>
      <c r="I25" s="138"/>
      <c r="J25" s="224">
        <v>510210</v>
      </c>
      <c r="K25" s="256" t="s">
        <v>47</v>
      </c>
    </row>
    <row r="26" spans="1:11">
      <c r="A26" s="328"/>
      <c r="B26" s="322"/>
      <c r="C26" s="226" t="s">
        <v>478</v>
      </c>
      <c r="D26" s="75">
        <v>1994</v>
      </c>
      <c r="E26" s="75"/>
      <c r="F26" s="74" t="s">
        <v>16</v>
      </c>
      <c r="G26" s="74" t="s">
        <v>16</v>
      </c>
      <c r="H26" s="74" t="s">
        <v>16</v>
      </c>
      <c r="I26" s="138" t="s">
        <v>16</v>
      </c>
      <c r="J26" s="224">
        <v>5570</v>
      </c>
      <c r="K26" s="256" t="s">
        <v>47</v>
      </c>
    </row>
    <row r="27" spans="1:11">
      <c r="A27" s="328"/>
      <c r="B27" s="322"/>
      <c r="C27" s="226" t="s">
        <v>479</v>
      </c>
      <c r="D27" s="75">
        <v>1994</v>
      </c>
      <c r="E27" s="75"/>
      <c r="F27" s="74" t="s">
        <v>16</v>
      </c>
      <c r="G27" s="74" t="s">
        <v>16</v>
      </c>
      <c r="H27" s="74" t="s">
        <v>16</v>
      </c>
      <c r="I27" s="138" t="s">
        <v>16</v>
      </c>
      <c r="J27" s="224">
        <v>4700</v>
      </c>
      <c r="K27" s="256" t="s">
        <v>47</v>
      </c>
    </row>
    <row r="28" spans="1:11">
      <c r="A28" s="328"/>
      <c r="B28" s="322"/>
      <c r="C28" s="226" t="s">
        <v>480</v>
      </c>
      <c r="D28" s="75">
        <v>1994</v>
      </c>
      <c r="E28" s="75"/>
      <c r="F28" s="74" t="s">
        <v>16</v>
      </c>
      <c r="G28" s="74" t="s">
        <v>16</v>
      </c>
      <c r="H28" s="74" t="s">
        <v>16</v>
      </c>
      <c r="I28" s="138" t="s">
        <v>16</v>
      </c>
      <c r="J28" s="224">
        <v>660</v>
      </c>
      <c r="K28" s="256" t="s">
        <v>47</v>
      </c>
    </row>
    <row r="29" spans="1:11">
      <c r="A29" s="328"/>
      <c r="B29" s="322"/>
      <c r="C29" s="226" t="s">
        <v>481</v>
      </c>
      <c r="D29" s="75">
        <v>1995</v>
      </c>
      <c r="E29" s="75"/>
      <c r="F29" s="74" t="s">
        <v>484</v>
      </c>
      <c r="G29" s="74" t="s">
        <v>16</v>
      </c>
      <c r="H29" s="74" t="s">
        <v>16</v>
      </c>
      <c r="I29" s="138" t="s">
        <v>16</v>
      </c>
      <c r="J29" s="224">
        <v>5600</v>
      </c>
      <c r="K29" s="256" t="s">
        <v>47</v>
      </c>
    </row>
    <row r="30" spans="1:11">
      <c r="A30" s="328"/>
      <c r="B30" s="322"/>
      <c r="C30" s="226" t="s">
        <v>482</v>
      </c>
      <c r="D30" s="75">
        <v>1993</v>
      </c>
      <c r="E30" s="75"/>
      <c r="F30" s="74" t="s">
        <v>484</v>
      </c>
      <c r="G30" s="74" t="s">
        <v>16</v>
      </c>
      <c r="H30" s="74" t="s">
        <v>16</v>
      </c>
      <c r="I30" s="138" t="s">
        <v>16</v>
      </c>
      <c r="J30" s="224">
        <v>6610</v>
      </c>
      <c r="K30" s="256" t="s">
        <v>47</v>
      </c>
    </row>
    <row r="31" spans="1:11">
      <c r="A31" s="328"/>
      <c r="B31" s="322"/>
      <c r="C31" s="226" t="s">
        <v>483</v>
      </c>
      <c r="D31" s="75">
        <v>1993</v>
      </c>
      <c r="E31" s="75"/>
      <c r="F31" s="74" t="s">
        <v>484</v>
      </c>
      <c r="G31" s="74" t="s">
        <v>16</v>
      </c>
      <c r="H31" s="74" t="s">
        <v>16</v>
      </c>
      <c r="I31" s="138" t="s">
        <v>16</v>
      </c>
      <c r="J31" s="224">
        <v>13960</v>
      </c>
      <c r="K31" s="256" t="s">
        <v>47</v>
      </c>
    </row>
    <row r="32" spans="1:11">
      <c r="A32" s="328"/>
      <c r="B32" s="322"/>
      <c r="C32" s="226" t="s">
        <v>485</v>
      </c>
      <c r="D32" s="75">
        <v>1993</v>
      </c>
      <c r="E32" s="75"/>
      <c r="F32" s="74" t="s">
        <v>484</v>
      </c>
      <c r="G32" s="74" t="s">
        <v>16</v>
      </c>
      <c r="H32" s="74" t="s">
        <v>16</v>
      </c>
      <c r="I32" s="138" t="s">
        <v>16</v>
      </c>
      <c r="J32" s="224">
        <v>7410</v>
      </c>
      <c r="K32" s="256" t="s">
        <v>47</v>
      </c>
    </row>
    <row r="33" spans="1:11">
      <c r="A33" s="328"/>
      <c r="B33" s="322"/>
      <c r="C33" s="226" t="s">
        <v>486</v>
      </c>
      <c r="D33" s="75">
        <v>1994</v>
      </c>
      <c r="E33" s="75"/>
      <c r="F33" s="74" t="s">
        <v>484</v>
      </c>
      <c r="G33" s="74" t="s">
        <v>16</v>
      </c>
      <c r="H33" s="74" t="s">
        <v>16</v>
      </c>
      <c r="I33" s="138" t="s">
        <v>16</v>
      </c>
      <c r="J33" s="224">
        <v>4980</v>
      </c>
      <c r="K33" s="256" t="s">
        <v>47</v>
      </c>
    </row>
    <row r="34" spans="1:11" ht="13.5" thickBot="1">
      <c r="A34" s="329"/>
      <c r="B34" s="323"/>
      <c r="C34" s="277" t="s">
        <v>48</v>
      </c>
      <c r="D34" s="278"/>
      <c r="E34" s="278"/>
      <c r="F34" s="259"/>
      <c r="G34" s="259"/>
      <c r="H34" s="259"/>
      <c r="I34" s="185"/>
      <c r="J34" s="267">
        <v>121054.82</v>
      </c>
      <c r="K34" s="279"/>
    </row>
    <row r="35" spans="1:11" ht="26.25" thickTop="1">
      <c r="A35" s="324" t="s">
        <v>12</v>
      </c>
      <c r="B35" s="321" t="s">
        <v>515</v>
      </c>
      <c r="C35" s="269" t="s">
        <v>672</v>
      </c>
      <c r="D35" s="262">
        <v>1998</v>
      </c>
      <c r="E35" s="262">
        <v>454.9</v>
      </c>
      <c r="F35" s="262" t="s">
        <v>814</v>
      </c>
      <c r="G35" s="262" t="s">
        <v>815</v>
      </c>
      <c r="H35" s="262" t="s">
        <v>16</v>
      </c>
      <c r="I35" s="263" t="s">
        <v>816</v>
      </c>
      <c r="J35" s="270">
        <v>909800</v>
      </c>
      <c r="K35" s="271" t="s">
        <v>60</v>
      </c>
    </row>
    <row r="36" spans="1:11" ht="51">
      <c r="A36" s="325"/>
      <c r="B36" s="322"/>
      <c r="C36" s="178" t="s">
        <v>673</v>
      </c>
      <c r="D36" s="74">
        <v>1986</v>
      </c>
      <c r="E36" s="74">
        <v>1983</v>
      </c>
      <c r="F36" s="74" t="s">
        <v>516</v>
      </c>
      <c r="G36" s="74" t="s">
        <v>54</v>
      </c>
      <c r="H36" s="74" t="s">
        <v>16</v>
      </c>
      <c r="I36" s="138" t="s">
        <v>517</v>
      </c>
      <c r="J36" s="227">
        <v>1983000</v>
      </c>
      <c r="K36" s="257" t="s">
        <v>60</v>
      </c>
    </row>
    <row r="37" spans="1:11" ht="51">
      <c r="A37" s="325"/>
      <c r="B37" s="322"/>
      <c r="C37" s="178" t="s">
        <v>518</v>
      </c>
      <c r="D37" s="74">
        <v>1991</v>
      </c>
      <c r="E37" s="74">
        <v>464</v>
      </c>
      <c r="F37" s="74" t="s">
        <v>516</v>
      </c>
      <c r="G37" s="74" t="s">
        <v>54</v>
      </c>
      <c r="H37" s="74" t="s">
        <v>16</v>
      </c>
      <c r="I37" s="138" t="s">
        <v>517</v>
      </c>
      <c r="J37" s="227">
        <v>464000</v>
      </c>
      <c r="K37" s="257" t="s">
        <v>60</v>
      </c>
    </row>
    <row r="38" spans="1:11">
      <c r="A38" s="325"/>
      <c r="B38" s="322"/>
      <c r="C38" s="178" t="s">
        <v>519</v>
      </c>
      <c r="D38" s="74">
        <v>2012</v>
      </c>
      <c r="E38" s="74">
        <v>140</v>
      </c>
      <c r="F38" s="74" t="s">
        <v>16</v>
      </c>
      <c r="G38" s="74" t="s">
        <v>16</v>
      </c>
      <c r="H38" s="74" t="s">
        <v>16</v>
      </c>
      <c r="I38" s="138" t="s">
        <v>16</v>
      </c>
      <c r="J38" s="227">
        <v>140000</v>
      </c>
      <c r="K38" s="257" t="s">
        <v>47</v>
      </c>
    </row>
    <row r="39" spans="1:11">
      <c r="A39" s="325"/>
      <c r="B39" s="322"/>
      <c r="C39" s="178" t="s">
        <v>520</v>
      </c>
      <c r="D39" s="74">
        <v>1986</v>
      </c>
      <c r="E39" s="74"/>
      <c r="F39" s="74" t="s">
        <v>16</v>
      </c>
      <c r="G39" s="74" t="s">
        <v>16</v>
      </c>
      <c r="H39" s="74" t="s">
        <v>16</v>
      </c>
      <c r="I39" s="138" t="s">
        <v>16</v>
      </c>
      <c r="J39" s="227">
        <v>8925.25</v>
      </c>
      <c r="K39" s="257" t="s">
        <v>47</v>
      </c>
    </row>
    <row r="40" spans="1:11" ht="34.5" customHeight="1">
      <c r="A40" s="325"/>
      <c r="B40" s="322"/>
      <c r="C40" s="178" t="s">
        <v>521</v>
      </c>
      <c r="D40" s="74">
        <v>1986</v>
      </c>
      <c r="E40" s="74">
        <v>6.5</v>
      </c>
      <c r="F40" s="74" t="s">
        <v>16</v>
      </c>
      <c r="G40" s="74" t="s">
        <v>16</v>
      </c>
      <c r="H40" s="74" t="s">
        <v>16</v>
      </c>
      <c r="I40" s="138" t="s">
        <v>16</v>
      </c>
      <c r="J40" s="227">
        <v>6500</v>
      </c>
      <c r="K40" s="257" t="s">
        <v>60</v>
      </c>
    </row>
    <row r="41" spans="1:11" ht="33" customHeight="1">
      <c r="A41" s="325"/>
      <c r="B41" s="322"/>
      <c r="C41" s="178" t="s">
        <v>522</v>
      </c>
      <c r="D41" s="74">
        <v>1997</v>
      </c>
      <c r="E41" s="74"/>
      <c r="F41" s="74" t="s">
        <v>16</v>
      </c>
      <c r="G41" s="74" t="s">
        <v>16</v>
      </c>
      <c r="H41" s="74" t="s">
        <v>16</v>
      </c>
      <c r="I41" s="138" t="s">
        <v>16</v>
      </c>
      <c r="J41" s="227">
        <v>6003.83</v>
      </c>
      <c r="K41" s="257" t="s">
        <v>47</v>
      </c>
    </row>
    <row r="42" spans="1:11" ht="33" customHeight="1">
      <c r="A42" s="325"/>
      <c r="B42" s="322"/>
      <c r="C42" s="168" t="s">
        <v>523</v>
      </c>
      <c r="D42" s="74" t="s">
        <v>16</v>
      </c>
      <c r="E42" s="74"/>
      <c r="F42" s="74" t="s">
        <v>16</v>
      </c>
      <c r="G42" s="74" t="s">
        <v>16</v>
      </c>
      <c r="H42" s="74" t="s">
        <v>16</v>
      </c>
      <c r="I42" s="138" t="s">
        <v>16</v>
      </c>
      <c r="J42" s="227">
        <v>511831.22</v>
      </c>
      <c r="K42" s="257" t="s">
        <v>47</v>
      </c>
    </row>
    <row r="43" spans="1:11" ht="30.75" customHeight="1">
      <c r="A43" s="325"/>
      <c r="B43" s="322"/>
      <c r="C43" s="168" t="s">
        <v>524</v>
      </c>
      <c r="D43" s="74" t="s">
        <v>16</v>
      </c>
      <c r="E43" s="74"/>
      <c r="F43" s="74" t="s">
        <v>16</v>
      </c>
      <c r="G43" s="74" t="s">
        <v>16</v>
      </c>
      <c r="H43" s="74" t="s">
        <v>16</v>
      </c>
      <c r="I43" s="138" t="s">
        <v>16</v>
      </c>
      <c r="J43" s="227">
        <v>486339.84000000003</v>
      </c>
      <c r="K43" s="257" t="s">
        <v>47</v>
      </c>
    </row>
    <row r="44" spans="1:11">
      <c r="A44" s="325"/>
      <c r="B44" s="322"/>
      <c r="C44" s="168" t="s">
        <v>525</v>
      </c>
      <c r="D44" s="74" t="s">
        <v>16</v>
      </c>
      <c r="E44" s="74"/>
      <c r="F44" s="74" t="s">
        <v>16</v>
      </c>
      <c r="G44" s="74" t="s">
        <v>16</v>
      </c>
      <c r="H44" s="74" t="s">
        <v>16</v>
      </c>
      <c r="I44" s="138" t="s">
        <v>16</v>
      </c>
      <c r="J44" s="227">
        <v>530590.47</v>
      </c>
      <c r="K44" s="257" t="s">
        <v>47</v>
      </c>
    </row>
    <row r="45" spans="1:11">
      <c r="A45" s="325"/>
      <c r="B45" s="322"/>
      <c r="C45" s="168" t="s">
        <v>526</v>
      </c>
      <c r="D45" s="74" t="s">
        <v>16</v>
      </c>
      <c r="E45" s="74"/>
      <c r="F45" s="74" t="s">
        <v>16</v>
      </c>
      <c r="G45" s="74" t="s">
        <v>16</v>
      </c>
      <c r="H45" s="74" t="s">
        <v>16</v>
      </c>
      <c r="I45" s="138" t="s">
        <v>16</v>
      </c>
      <c r="J45" s="227">
        <v>8855.41</v>
      </c>
      <c r="K45" s="257" t="s">
        <v>47</v>
      </c>
    </row>
    <row r="46" spans="1:11">
      <c r="A46" s="325"/>
      <c r="B46" s="322"/>
      <c r="C46" s="178" t="s">
        <v>527</v>
      </c>
      <c r="D46" s="74" t="s">
        <v>16</v>
      </c>
      <c r="E46" s="74"/>
      <c r="F46" s="74" t="s">
        <v>16</v>
      </c>
      <c r="G46" s="74" t="s">
        <v>16</v>
      </c>
      <c r="H46" s="74" t="s">
        <v>16</v>
      </c>
      <c r="I46" s="138" t="s">
        <v>16</v>
      </c>
      <c r="J46" s="227">
        <v>31298.97</v>
      </c>
      <c r="K46" s="257" t="s">
        <v>47</v>
      </c>
    </row>
    <row r="47" spans="1:11" ht="25.5">
      <c r="A47" s="325"/>
      <c r="B47" s="322"/>
      <c r="C47" s="178" t="s">
        <v>528</v>
      </c>
      <c r="D47" s="74" t="s">
        <v>16</v>
      </c>
      <c r="E47" s="74"/>
      <c r="F47" s="74" t="s">
        <v>16</v>
      </c>
      <c r="G47" s="74" t="s">
        <v>16</v>
      </c>
      <c r="H47" s="74" t="s">
        <v>16</v>
      </c>
      <c r="I47" s="138" t="s">
        <v>16</v>
      </c>
      <c r="J47" s="227">
        <v>111023.61</v>
      </c>
      <c r="K47" s="257" t="s">
        <v>47</v>
      </c>
    </row>
    <row r="48" spans="1:11" ht="25.5">
      <c r="A48" s="325"/>
      <c r="B48" s="322"/>
      <c r="C48" s="178" t="s">
        <v>529</v>
      </c>
      <c r="D48" s="74" t="s">
        <v>16</v>
      </c>
      <c r="E48" s="74"/>
      <c r="F48" s="74" t="s">
        <v>16</v>
      </c>
      <c r="G48" s="74" t="s">
        <v>16</v>
      </c>
      <c r="H48" s="74" t="s">
        <v>16</v>
      </c>
      <c r="I48" s="138" t="s">
        <v>16</v>
      </c>
      <c r="J48" s="227">
        <v>41143.67</v>
      </c>
      <c r="K48" s="257" t="s">
        <v>47</v>
      </c>
    </row>
    <row r="49" spans="1:11">
      <c r="A49" s="325"/>
      <c r="B49" s="322"/>
      <c r="C49" s="178" t="s">
        <v>530</v>
      </c>
      <c r="D49" s="74" t="s">
        <v>16</v>
      </c>
      <c r="E49" s="74"/>
      <c r="F49" s="74" t="s">
        <v>16</v>
      </c>
      <c r="G49" s="74" t="s">
        <v>16</v>
      </c>
      <c r="H49" s="74" t="s">
        <v>16</v>
      </c>
      <c r="I49" s="138" t="s">
        <v>16</v>
      </c>
      <c r="J49" s="227">
        <v>8900.94</v>
      </c>
      <c r="K49" s="257" t="s">
        <v>47</v>
      </c>
    </row>
    <row r="50" spans="1:11">
      <c r="A50" s="325"/>
      <c r="B50" s="322"/>
      <c r="C50" s="178" t="s">
        <v>531</v>
      </c>
      <c r="D50" s="74" t="s">
        <v>16</v>
      </c>
      <c r="E50" s="74"/>
      <c r="F50" s="74" t="s">
        <v>16</v>
      </c>
      <c r="G50" s="74" t="s">
        <v>16</v>
      </c>
      <c r="H50" s="74" t="s">
        <v>16</v>
      </c>
      <c r="I50" s="138" t="s">
        <v>16</v>
      </c>
      <c r="J50" s="227">
        <v>200352.44</v>
      </c>
      <c r="K50" s="257" t="s">
        <v>47</v>
      </c>
    </row>
    <row r="51" spans="1:11">
      <c r="A51" s="325"/>
      <c r="B51" s="322"/>
      <c r="C51" s="178" t="s">
        <v>532</v>
      </c>
      <c r="D51" s="74" t="s">
        <v>16</v>
      </c>
      <c r="E51" s="74"/>
      <c r="F51" s="74" t="s">
        <v>16</v>
      </c>
      <c r="G51" s="74" t="s">
        <v>16</v>
      </c>
      <c r="H51" s="74" t="s">
        <v>16</v>
      </c>
      <c r="I51" s="138" t="s">
        <v>16</v>
      </c>
      <c r="J51" s="227">
        <v>259836.86</v>
      </c>
      <c r="K51" s="257" t="s">
        <v>47</v>
      </c>
    </row>
    <row r="52" spans="1:11" ht="25.5">
      <c r="A52" s="325"/>
      <c r="B52" s="322"/>
      <c r="C52" s="178" t="s">
        <v>533</v>
      </c>
      <c r="D52" s="74" t="s">
        <v>16</v>
      </c>
      <c r="E52" s="74"/>
      <c r="F52" s="74" t="s">
        <v>16</v>
      </c>
      <c r="G52" s="74" t="s">
        <v>16</v>
      </c>
      <c r="H52" s="74" t="s">
        <v>16</v>
      </c>
      <c r="I52" s="138" t="s">
        <v>16</v>
      </c>
      <c r="J52" s="227">
        <v>550321</v>
      </c>
      <c r="K52" s="257" t="s">
        <v>47</v>
      </c>
    </row>
    <row r="53" spans="1:11" ht="25.5">
      <c r="A53" s="325"/>
      <c r="B53" s="322"/>
      <c r="C53" s="178" t="s">
        <v>534</v>
      </c>
      <c r="D53" s="74" t="s">
        <v>16</v>
      </c>
      <c r="E53" s="74"/>
      <c r="F53" s="74" t="s">
        <v>16</v>
      </c>
      <c r="G53" s="74" t="s">
        <v>16</v>
      </c>
      <c r="H53" s="74" t="s">
        <v>16</v>
      </c>
      <c r="I53" s="138" t="s">
        <v>16</v>
      </c>
      <c r="J53" s="227">
        <v>422370</v>
      </c>
      <c r="K53" s="257" t="s">
        <v>47</v>
      </c>
    </row>
    <row r="54" spans="1:11" ht="25.5">
      <c r="A54" s="325"/>
      <c r="B54" s="322"/>
      <c r="C54" s="178" t="s">
        <v>535</v>
      </c>
      <c r="D54" s="74" t="s">
        <v>16</v>
      </c>
      <c r="E54" s="74"/>
      <c r="F54" s="74" t="s">
        <v>16</v>
      </c>
      <c r="G54" s="74" t="s">
        <v>16</v>
      </c>
      <c r="H54" s="74" t="s">
        <v>16</v>
      </c>
      <c r="I54" s="138" t="s">
        <v>16</v>
      </c>
      <c r="J54" s="227">
        <v>56775</v>
      </c>
      <c r="K54" s="257" t="s">
        <v>47</v>
      </c>
    </row>
    <row r="55" spans="1:11">
      <c r="A55" s="325"/>
      <c r="B55" s="322"/>
      <c r="C55" s="178" t="s">
        <v>536</v>
      </c>
      <c r="D55" s="74" t="s">
        <v>16</v>
      </c>
      <c r="E55" s="74"/>
      <c r="F55" s="74" t="s">
        <v>16</v>
      </c>
      <c r="G55" s="74" t="s">
        <v>16</v>
      </c>
      <c r="H55" s="74" t="s">
        <v>16</v>
      </c>
      <c r="I55" s="138" t="s">
        <v>16</v>
      </c>
      <c r="J55" s="227">
        <v>81946</v>
      </c>
      <c r="K55" s="257" t="s">
        <v>47</v>
      </c>
    </row>
    <row r="56" spans="1:11">
      <c r="A56" s="325"/>
      <c r="B56" s="322"/>
      <c r="C56" s="178" t="s">
        <v>537</v>
      </c>
      <c r="D56" s="74" t="s">
        <v>16</v>
      </c>
      <c r="E56" s="74"/>
      <c r="F56" s="74" t="s">
        <v>16</v>
      </c>
      <c r="G56" s="74" t="s">
        <v>16</v>
      </c>
      <c r="H56" s="74" t="s">
        <v>16</v>
      </c>
      <c r="I56" s="138" t="s">
        <v>16</v>
      </c>
      <c r="J56" s="227">
        <v>100000</v>
      </c>
      <c r="K56" s="257" t="s">
        <v>47</v>
      </c>
    </row>
    <row r="57" spans="1:11" ht="13.5" thickBot="1">
      <c r="A57" s="326"/>
      <c r="B57" s="323"/>
      <c r="C57" s="258" t="s">
        <v>48</v>
      </c>
      <c r="D57" s="259"/>
      <c r="E57" s="259"/>
      <c r="F57" s="259"/>
      <c r="G57" s="259"/>
      <c r="H57" s="259"/>
      <c r="I57" s="185"/>
      <c r="J57" s="260">
        <v>421885.15</v>
      </c>
      <c r="K57" s="261" t="s">
        <v>47</v>
      </c>
    </row>
    <row r="58" spans="1:11" ht="13.5" thickTop="1">
      <c r="A58" s="76"/>
      <c r="B58" s="228"/>
      <c r="C58" s="229" t="s">
        <v>817</v>
      </c>
      <c r="D58" s="228"/>
      <c r="E58" s="228"/>
      <c r="F58" s="228"/>
      <c r="G58" s="228"/>
      <c r="H58" s="228"/>
      <c r="I58" s="228"/>
      <c r="J58" s="228"/>
      <c r="K58" s="228"/>
    </row>
    <row r="59" spans="1:11">
      <c r="A59" s="76"/>
      <c r="B59" s="228"/>
      <c r="C59" s="229" t="s">
        <v>818</v>
      </c>
      <c r="D59" s="228"/>
      <c r="E59" s="228"/>
      <c r="F59" s="228"/>
      <c r="G59" s="228"/>
      <c r="H59" s="228"/>
      <c r="I59" s="228"/>
      <c r="J59" s="228"/>
      <c r="K59" s="228"/>
    </row>
  </sheetData>
  <mergeCells count="14">
    <mergeCell ref="A1:A2"/>
    <mergeCell ref="B1:B2"/>
    <mergeCell ref="C1:C2"/>
    <mergeCell ref="A35:A57"/>
    <mergeCell ref="A13:A34"/>
    <mergeCell ref="B13:B34"/>
    <mergeCell ref="B3:B12"/>
    <mergeCell ref="A3:A12"/>
    <mergeCell ref="K1:K2"/>
    <mergeCell ref="F1:I1"/>
    <mergeCell ref="D1:D2"/>
    <mergeCell ref="E1:E2"/>
    <mergeCell ref="B35:B57"/>
    <mergeCell ref="J1:J2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9"/>
  <sheetViews>
    <sheetView workbookViewId="0">
      <selection activeCell="H15" sqref="H15"/>
    </sheetView>
  </sheetViews>
  <sheetFormatPr defaultRowHeight="12.75"/>
  <cols>
    <col min="1" max="1" width="5.7109375" style="37" customWidth="1"/>
    <col min="2" max="2" width="14.85546875" style="37" customWidth="1"/>
    <col min="3" max="3" width="19.140625" style="37" customWidth="1"/>
    <col min="4" max="4" width="18.140625" style="37" bestFit="1" customWidth="1"/>
    <col min="5" max="6" width="9.140625" style="37"/>
    <col min="7" max="7" width="10.28515625" style="37" bestFit="1" customWidth="1"/>
    <col min="8" max="8" width="24.42578125" style="37" customWidth="1"/>
    <col min="9" max="9" width="9.42578125" style="37" bestFit="1" customWidth="1"/>
    <col min="10" max="10" width="11.85546875" style="37" bestFit="1" customWidth="1"/>
    <col min="11" max="11" width="12.140625" style="37" bestFit="1" customWidth="1"/>
    <col min="12" max="16384" width="9.140625" style="37"/>
  </cols>
  <sheetData>
    <row r="1" spans="1:4" ht="14.25" thickTop="1" thickBot="1">
      <c r="A1" s="336" t="s">
        <v>821</v>
      </c>
      <c r="B1" s="337"/>
      <c r="C1" s="337"/>
      <c r="D1" s="338"/>
    </row>
    <row r="2" spans="1:4" ht="13.5" thickTop="1">
      <c r="A2" s="216" t="s">
        <v>27</v>
      </c>
      <c r="B2" s="297" t="s">
        <v>28</v>
      </c>
      <c r="C2" s="297"/>
      <c r="D2" s="217" t="s">
        <v>26</v>
      </c>
    </row>
    <row r="3" spans="1:4" ht="13.5" thickBot="1">
      <c r="A3" s="221" t="s">
        <v>10</v>
      </c>
      <c r="B3" s="345" t="s">
        <v>179</v>
      </c>
      <c r="C3" s="345"/>
      <c r="D3" s="219">
        <v>65079.19</v>
      </c>
    </row>
    <row r="4" spans="1:4" ht="14.25" thickTop="1" thickBot="1">
      <c r="A4" s="342" t="s">
        <v>819</v>
      </c>
      <c r="B4" s="343"/>
      <c r="C4" s="343"/>
      <c r="D4" s="344"/>
    </row>
    <row r="5" spans="1:4" ht="13.5" thickTop="1">
      <c r="A5" s="218" t="s">
        <v>27</v>
      </c>
      <c r="B5" s="341" t="s">
        <v>28</v>
      </c>
      <c r="C5" s="341"/>
      <c r="D5" s="217" t="s">
        <v>26</v>
      </c>
    </row>
    <row r="6" spans="1:4">
      <c r="A6" s="222" t="s">
        <v>10</v>
      </c>
      <c r="B6" s="339" t="s">
        <v>29</v>
      </c>
      <c r="C6" s="339"/>
      <c r="D6" s="213">
        <v>10404</v>
      </c>
    </row>
    <row r="7" spans="1:4">
      <c r="A7" s="222" t="s">
        <v>11</v>
      </c>
      <c r="B7" s="339" t="s">
        <v>31</v>
      </c>
      <c r="C7" s="339"/>
      <c r="D7" s="214">
        <v>4200</v>
      </c>
    </row>
    <row r="8" spans="1:4">
      <c r="A8" s="222" t="s">
        <v>14</v>
      </c>
      <c r="B8" s="339" t="s">
        <v>32</v>
      </c>
      <c r="C8" s="339"/>
      <c r="D8" s="213">
        <v>1099</v>
      </c>
    </row>
    <row r="9" spans="1:4" ht="13.5" thickBot="1">
      <c r="A9" s="223" t="s">
        <v>15</v>
      </c>
      <c r="B9" s="340" t="s">
        <v>30</v>
      </c>
      <c r="C9" s="340"/>
      <c r="D9" s="215">
        <v>1960</v>
      </c>
    </row>
    <row r="10" spans="1:4" ht="14.25" thickTop="1" thickBot="1">
      <c r="A10" s="346" t="s">
        <v>820</v>
      </c>
      <c r="B10" s="347"/>
      <c r="C10" s="347"/>
      <c r="D10" s="348"/>
    </row>
    <row r="11" spans="1:4" ht="13.5" thickTop="1">
      <c r="A11" s="218" t="s">
        <v>27</v>
      </c>
      <c r="B11" s="341" t="s">
        <v>28</v>
      </c>
      <c r="C11" s="341"/>
      <c r="D11" s="217" t="s">
        <v>26</v>
      </c>
    </row>
    <row r="12" spans="1:4">
      <c r="A12" s="222" t="s">
        <v>10</v>
      </c>
      <c r="B12" s="339" t="s">
        <v>29</v>
      </c>
      <c r="C12" s="339"/>
      <c r="D12" s="213">
        <v>99011.920000000013</v>
      </c>
    </row>
    <row r="13" spans="1:4">
      <c r="A13" s="222" t="s">
        <v>11</v>
      </c>
      <c r="B13" s="339" t="s">
        <v>539</v>
      </c>
      <c r="C13" s="339"/>
      <c r="D13" s="213">
        <v>1471</v>
      </c>
    </row>
    <row r="14" spans="1:4">
      <c r="A14" s="222" t="s">
        <v>12</v>
      </c>
      <c r="B14" s="339" t="s">
        <v>31</v>
      </c>
      <c r="C14" s="339"/>
      <c r="D14" s="214">
        <v>9287.4</v>
      </c>
    </row>
    <row r="15" spans="1:4">
      <c r="A15" s="222" t="s">
        <v>13</v>
      </c>
      <c r="B15" s="339" t="s">
        <v>32</v>
      </c>
      <c r="C15" s="339"/>
      <c r="D15" s="213">
        <v>3538</v>
      </c>
    </row>
    <row r="16" spans="1:4">
      <c r="A16" s="222" t="s">
        <v>14</v>
      </c>
      <c r="B16" s="339" t="s">
        <v>57</v>
      </c>
      <c r="C16" s="349"/>
      <c r="D16" s="213">
        <v>30549.190000000002</v>
      </c>
    </row>
    <row r="17" spans="1:4">
      <c r="A17" s="222" t="s">
        <v>15</v>
      </c>
      <c r="B17" s="339" t="s">
        <v>30</v>
      </c>
      <c r="C17" s="349"/>
      <c r="D17" s="213">
        <v>7024.59</v>
      </c>
    </row>
    <row r="18" spans="1:4" ht="13.5" thickBot="1">
      <c r="A18" s="223" t="s">
        <v>17</v>
      </c>
      <c r="B18" s="340" t="s">
        <v>540</v>
      </c>
      <c r="C18" s="340"/>
      <c r="D18" s="215">
        <v>2047.97</v>
      </c>
    </row>
    <row r="19" spans="1:4" ht="13.5" thickTop="1">
      <c r="A19" s="37" t="s">
        <v>671</v>
      </c>
    </row>
    <row r="20" spans="1:4" ht="15" customHeight="1"/>
    <row r="21" spans="1:4" ht="30" customHeight="1"/>
    <row r="22" spans="1:4" ht="45.75" customHeight="1"/>
    <row r="23" spans="1:4" ht="25.5" customHeight="1"/>
    <row r="25" spans="1:4" ht="64.5" customHeight="1"/>
    <row r="26" spans="1:4" ht="52.5" customHeight="1"/>
    <row r="27" spans="1:4" ht="36" customHeight="1"/>
    <row r="28" spans="1:4" ht="37.5" customHeight="1"/>
    <row r="31" spans="1:4" ht="51" customHeight="1"/>
    <row r="32" spans="1:4" ht="22.5" customHeight="1"/>
    <row r="33" ht="30.75" customHeight="1"/>
    <row r="39" ht="34.5" customHeight="1"/>
    <row r="40" ht="30.75" customHeight="1"/>
    <row r="41" ht="33.75" customHeight="1"/>
    <row r="42" ht="30" customHeight="1"/>
    <row r="43" ht="32.25" customHeight="1"/>
    <row r="44" ht="34.5" customHeight="1"/>
    <row r="45" ht="24" customHeight="1"/>
    <row r="48" ht="36.75" customHeight="1"/>
    <row r="49" ht="36" customHeight="1"/>
  </sheetData>
  <mergeCells count="18">
    <mergeCell ref="B18:C18"/>
    <mergeCell ref="A10:D10"/>
    <mergeCell ref="B11:C11"/>
    <mergeCell ref="B12:C12"/>
    <mergeCell ref="B13:C13"/>
    <mergeCell ref="B14:C14"/>
    <mergeCell ref="B15:C15"/>
    <mergeCell ref="B16:C16"/>
    <mergeCell ref="B17:C17"/>
    <mergeCell ref="A1:D1"/>
    <mergeCell ref="B8:C8"/>
    <mergeCell ref="B9:C9"/>
    <mergeCell ref="B5:C5"/>
    <mergeCell ref="B6:C6"/>
    <mergeCell ref="B7:C7"/>
    <mergeCell ref="A4:D4"/>
    <mergeCell ref="B2:C2"/>
    <mergeCell ref="B3:C3"/>
  </mergeCells>
  <phoneticPr fontId="2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3"/>
  <sheetViews>
    <sheetView topLeftCell="A73" workbookViewId="0">
      <selection activeCell="A84" sqref="A84"/>
    </sheetView>
  </sheetViews>
  <sheetFormatPr defaultRowHeight="12.75"/>
  <cols>
    <col min="1" max="1" width="3.42578125" style="3" bestFit="1" customWidth="1"/>
    <col min="2" max="2" width="27.140625" style="3" customWidth="1"/>
    <col min="3" max="3" width="41" style="128" bestFit="1" customWidth="1"/>
    <col min="4" max="4" width="32.5703125" style="129" customWidth="1"/>
    <col min="5" max="5" width="39" style="129" customWidth="1"/>
    <col min="6" max="16384" width="9.140625" style="1"/>
  </cols>
  <sheetData>
    <row r="1" spans="1:5" ht="13.5" thickBot="1">
      <c r="A1" s="4" t="s">
        <v>0</v>
      </c>
      <c r="B1" s="4" t="s">
        <v>33</v>
      </c>
      <c r="C1" s="82" t="s">
        <v>45</v>
      </c>
      <c r="D1" s="83" t="s">
        <v>34</v>
      </c>
      <c r="E1" s="84" t="s">
        <v>35</v>
      </c>
    </row>
    <row r="2" spans="1:5" ht="51">
      <c r="A2" s="385">
        <v>1</v>
      </c>
      <c r="B2" s="385" t="str">
        <f>'Zakladka nr 2'!A1</f>
        <v>1.Urząd Miasta i Gminy</v>
      </c>
      <c r="C2" s="111" t="s">
        <v>68</v>
      </c>
      <c r="D2" s="85" t="s">
        <v>411</v>
      </c>
      <c r="E2" s="86" t="s">
        <v>416</v>
      </c>
    </row>
    <row r="3" spans="1:5" ht="25.5">
      <c r="A3" s="385"/>
      <c r="B3" s="385"/>
      <c r="C3" s="112" t="s">
        <v>69</v>
      </c>
      <c r="D3" s="85" t="s">
        <v>411</v>
      </c>
      <c r="E3" s="86" t="s">
        <v>412</v>
      </c>
    </row>
    <row r="4" spans="1:5" ht="25.5">
      <c r="A4" s="385"/>
      <c r="B4" s="385"/>
      <c r="C4" s="112" t="s">
        <v>70</v>
      </c>
      <c r="D4" s="85" t="s">
        <v>411</v>
      </c>
      <c r="E4" s="86" t="s">
        <v>413</v>
      </c>
    </row>
    <row r="5" spans="1:5">
      <c r="A5" s="385"/>
      <c r="B5" s="385"/>
      <c r="C5" s="112" t="s">
        <v>71</v>
      </c>
      <c r="D5" s="85" t="s">
        <v>411</v>
      </c>
      <c r="E5" s="86"/>
    </row>
    <row r="6" spans="1:5" ht="25.5">
      <c r="A6" s="385"/>
      <c r="B6" s="385"/>
      <c r="C6" s="112" t="s">
        <v>72</v>
      </c>
      <c r="D6" s="85" t="s">
        <v>411</v>
      </c>
      <c r="E6" s="86" t="s">
        <v>413</v>
      </c>
    </row>
    <row r="7" spans="1:5">
      <c r="A7" s="385"/>
      <c r="B7" s="385"/>
      <c r="C7" s="113" t="s">
        <v>73</v>
      </c>
      <c r="D7" s="85" t="s">
        <v>411</v>
      </c>
      <c r="E7" s="86"/>
    </row>
    <row r="8" spans="1:5" ht="25.5">
      <c r="A8" s="385"/>
      <c r="B8" s="385"/>
      <c r="C8" s="112" t="s">
        <v>74</v>
      </c>
      <c r="D8" s="85" t="s">
        <v>411</v>
      </c>
      <c r="E8" s="86" t="s">
        <v>414</v>
      </c>
    </row>
    <row r="9" spans="1:5" ht="38.25">
      <c r="A9" s="385"/>
      <c r="B9" s="385"/>
      <c r="C9" s="112" t="s">
        <v>75</v>
      </c>
      <c r="D9" s="85" t="s">
        <v>411</v>
      </c>
      <c r="E9" s="86" t="s">
        <v>415</v>
      </c>
    </row>
    <row r="10" spans="1:5" ht="25.5">
      <c r="A10" s="385"/>
      <c r="B10" s="385"/>
      <c r="C10" s="112" t="s">
        <v>76</v>
      </c>
      <c r="D10" s="85" t="s">
        <v>411</v>
      </c>
      <c r="E10" s="86" t="s">
        <v>412</v>
      </c>
    </row>
    <row r="11" spans="1:5" ht="25.5">
      <c r="A11" s="385"/>
      <c r="B11" s="385"/>
      <c r="C11" s="112" t="s">
        <v>77</v>
      </c>
      <c r="D11" s="85" t="s">
        <v>411</v>
      </c>
      <c r="E11" s="86" t="s">
        <v>412</v>
      </c>
    </row>
    <row r="12" spans="1:5" ht="51">
      <c r="A12" s="385"/>
      <c r="B12" s="385"/>
      <c r="C12" s="112" t="s">
        <v>78</v>
      </c>
      <c r="D12" s="85" t="s">
        <v>411</v>
      </c>
      <c r="E12" s="86" t="s">
        <v>416</v>
      </c>
    </row>
    <row r="13" spans="1:5">
      <c r="A13" s="385"/>
      <c r="B13" s="385"/>
      <c r="C13" s="112" t="s">
        <v>79</v>
      </c>
      <c r="D13" s="85" t="s">
        <v>411</v>
      </c>
      <c r="E13" s="86" t="s">
        <v>417</v>
      </c>
    </row>
    <row r="14" spans="1:5">
      <c r="A14" s="385"/>
      <c r="B14" s="385"/>
      <c r="C14" s="112" t="s">
        <v>80</v>
      </c>
      <c r="D14" s="85" t="s">
        <v>411</v>
      </c>
      <c r="E14" s="86"/>
    </row>
    <row r="15" spans="1:5" ht="25.5">
      <c r="A15" s="385"/>
      <c r="B15" s="385"/>
      <c r="C15" s="112" t="s">
        <v>81</v>
      </c>
      <c r="D15" s="85" t="s">
        <v>411</v>
      </c>
      <c r="E15" s="86"/>
    </row>
    <row r="16" spans="1:5">
      <c r="A16" s="385"/>
      <c r="B16" s="385"/>
      <c r="C16" s="112" t="s">
        <v>82</v>
      </c>
      <c r="D16" s="85" t="s">
        <v>411</v>
      </c>
      <c r="E16" s="86"/>
    </row>
    <row r="17" spans="1:5">
      <c r="A17" s="385"/>
      <c r="B17" s="385"/>
      <c r="C17" s="114" t="s">
        <v>84</v>
      </c>
      <c r="D17" s="85" t="s">
        <v>411</v>
      </c>
      <c r="E17" s="87"/>
    </row>
    <row r="18" spans="1:5" ht="50.25" customHeight="1">
      <c r="A18" s="385"/>
      <c r="B18" s="385"/>
      <c r="C18" s="115" t="s">
        <v>112</v>
      </c>
      <c r="D18" s="85" t="s">
        <v>411</v>
      </c>
      <c r="E18" s="86" t="s">
        <v>416</v>
      </c>
    </row>
    <row r="19" spans="1:5" ht="38.25">
      <c r="A19" s="385"/>
      <c r="B19" s="385"/>
      <c r="C19" s="115" t="s">
        <v>388</v>
      </c>
      <c r="D19" s="85" t="s">
        <v>411</v>
      </c>
      <c r="E19" s="86" t="s">
        <v>418</v>
      </c>
    </row>
    <row r="20" spans="1:5" ht="38.25">
      <c r="A20" s="385"/>
      <c r="B20" s="385"/>
      <c r="C20" s="115" t="s">
        <v>85</v>
      </c>
      <c r="D20" s="85" t="s">
        <v>411</v>
      </c>
      <c r="E20" s="86" t="s">
        <v>419</v>
      </c>
    </row>
    <row r="21" spans="1:5" ht="38.25">
      <c r="A21" s="385"/>
      <c r="B21" s="385"/>
      <c r="C21" s="115" t="s">
        <v>113</v>
      </c>
      <c r="D21" s="85" t="s">
        <v>411</v>
      </c>
      <c r="E21" s="86" t="s">
        <v>419</v>
      </c>
    </row>
    <row r="22" spans="1:5" ht="38.25">
      <c r="A22" s="385"/>
      <c r="B22" s="385"/>
      <c r="C22" s="115" t="s">
        <v>114</v>
      </c>
      <c r="D22" s="85" t="s">
        <v>411</v>
      </c>
      <c r="E22" s="86" t="s">
        <v>419</v>
      </c>
    </row>
    <row r="23" spans="1:5" ht="38.25">
      <c r="A23" s="385"/>
      <c r="B23" s="385"/>
      <c r="C23" s="112" t="s">
        <v>387</v>
      </c>
      <c r="D23" s="85" t="s">
        <v>411</v>
      </c>
      <c r="E23" s="86" t="s">
        <v>419</v>
      </c>
    </row>
    <row r="24" spans="1:5" ht="25.5">
      <c r="A24" s="385"/>
      <c r="B24" s="385"/>
      <c r="C24" s="114" t="s">
        <v>86</v>
      </c>
      <c r="D24" s="85" t="s">
        <v>420</v>
      </c>
      <c r="E24" s="87"/>
    </row>
    <row r="25" spans="1:5" ht="25.5">
      <c r="A25" s="385"/>
      <c r="B25" s="385"/>
      <c r="C25" s="114" t="s">
        <v>87</v>
      </c>
      <c r="D25" s="85" t="s">
        <v>421</v>
      </c>
      <c r="E25" s="87"/>
    </row>
    <row r="26" spans="1:5">
      <c r="A26" s="385"/>
      <c r="B26" s="385"/>
      <c r="C26" s="114" t="s">
        <v>88</v>
      </c>
      <c r="D26" s="85" t="s">
        <v>422</v>
      </c>
      <c r="E26" s="87"/>
    </row>
    <row r="27" spans="1:5">
      <c r="A27" s="385"/>
      <c r="B27" s="385"/>
      <c r="C27" s="114" t="s">
        <v>89</v>
      </c>
      <c r="D27" s="85" t="s">
        <v>423</v>
      </c>
      <c r="E27" s="87"/>
    </row>
    <row r="28" spans="1:5">
      <c r="A28" s="385"/>
      <c r="B28" s="385"/>
      <c r="C28" s="114" t="s">
        <v>90</v>
      </c>
      <c r="D28" s="85" t="s">
        <v>411</v>
      </c>
      <c r="E28" s="87"/>
    </row>
    <row r="29" spans="1:5" ht="25.5">
      <c r="A29" s="385"/>
      <c r="B29" s="385"/>
      <c r="C29" s="114" t="s">
        <v>91</v>
      </c>
      <c r="D29" s="85" t="s">
        <v>424</v>
      </c>
      <c r="E29" s="87"/>
    </row>
    <row r="30" spans="1:5">
      <c r="A30" s="385"/>
      <c r="B30" s="385"/>
      <c r="C30" s="114" t="s">
        <v>92</v>
      </c>
      <c r="D30" s="85" t="s">
        <v>425</v>
      </c>
      <c r="E30" s="87"/>
    </row>
    <row r="31" spans="1:5" ht="18.75" customHeight="1">
      <c r="A31" s="385"/>
      <c r="B31" s="385"/>
      <c r="C31" s="114" t="s">
        <v>93</v>
      </c>
      <c r="D31" s="85" t="s">
        <v>425</v>
      </c>
      <c r="E31" s="87"/>
    </row>
    <row r="32" spans="1:5" ht="17.25" customHeight="1">
      <c r="A32" s="385"/>
      <c r="B32" s="385"/>
      <c r="C32" s="114" t="s">
        <v>94</v>
      </c>
      <c r="D32" s="85" t="s">
        <v>411</v>
      </c>
      <c r="E32" s="87"/>
    </row>
    <row r="33" spans="1:5" ht="15.75" customHeight="1">
      <c r="A33" s="385"/>
      <c r="B33" s="385"/>
      <c r="C33" s="114" t="s">
        <v>95</v>
      </c>
      <c r="D33" s="85" t="s">
        <v>411</v>
      </c>
      <c r="E33" s="87"/>
    </row>
    <row r="34" spans="1:5" ht="25.5" customHeight="1">
      <c r="A34" s="385"/>
      <c r="B34" s="385"/>
      <c r="C34" s="114" t="s">
        <v>96</v>
      </c>
      <c r="D34" s="85" t="s">
        <v>411</v>
      </c>
      <c r="E34" s="87"/>
    </row>
    <row r="35" spans="1:5" ht="16.5" customHeight="1">
      <c r="A35" s="385"/>
      <c r="B35" s="385"/>
      <c r="C35" s="114" t="s">
        <v>97</v>
      </c>
      <c r="D35" s="85" t="s">
        <v>411</v>
      </c>
      <c r="E35" s="87"/>
    </row>
    <row r="36" spans="1:5" ht="13.5" customHeight="1">
      <c r="A36" s="385"/>
      <c r="B36" s="385"/>
      <c r="C36" s="114" t="s">
        <v>98</v>
      </c>
      <c r="D36" s="85" t="s">
        <v>411</v>
      </c>
      <c r="E36" s="87"/>
    </row>
    <row r="37" spans="1:5" ht="15.75" customHeight="1">
      <c r="A37" s="385"/>
      <c r="B37" s="385"/>
      <c r="C37" s="112" t="s">
        <v>110</v>
      </c>
      <c r="D37" s="85" t="s">
        <v>411</v>
      </c>
      <c r="E37" s="87"/>
    </row>
    <row r="38" spans="1:5" ht="15.75" customHeight="1">
      <c r="A38" s="385"/>
      <c r="B38" s="385"/>
      <c r="C38" s="112" t="s">
        <v>99</v>
      </c>
      <c r="D38" s="85" t="s">
        <v>411</v>
      </c>
      <c r="E38" s="87"/>
    </row>
    <row r="39" spans="1:5" ht="25.5" customHeight="1" thickBot="1">
      <c r="A39" s="386"/>
      <c r="B39" s="386"/>
      <c r="C39" s="116" t="s">
        <v>100</v>
      </c>
      <c r="D39" s="88" t="s">
        <v>411</v>
      </c>
      <c r="E39" s="89"/>
    </row>
    <row r="40" spans="1:5" ht="13.5" thickBot="1">
      <c r="A40" s="77">
        <v>2</v>
      </c>
      <c r="B40" s="78" t="str">
        <f>'Zakladka nr 2'!A12</f>
        <v>2.Ośrodek Pomocy Społecznej</v>
      </c>
      <c r="C40" s="117" t="s">
        <v>439</v>
      </c>
      <c r="D40" s="90"/>
      <c r="E40" s="91"/>
    </row>
    <row r="41" spans="1:5" ht="26.25" thickBot="1">
      <c r="A41" s="77">
        <v>3</v>
      </c>
      <c r="B41" s="78" t="str">
        <f>'Zakladka nr 2'!A18</f>
        <v>3. Centrum Kultury i Sztuki w Połańcu</v>
      </c>
      <c r="C41" s="117" t="s">
        <v>439</v>
      </c>
      <c r="D41" s="90"/>
      <c r="E41" s="91"/>
    </row>
    <row r="42" spans="1:5" s="2" customFormat="1" ht="26.25" thickBot="1">
      <c r="A42" s="79">
        <v>4</v>
      </c>
      <c r="B42" s="80" t="str">
        <f>'Zakladka nr 2'!A22</f>
        <v>4.Miejsko - Gminna Biblioteka Publiczna</v>
      </c>
      <c r="C42" s="117" t="s">
        <v>439</v>
      </c>
      <c r="D42" s="92"/>
      <c r="E42" s="93"/>
    </row>
    <row r="43" spans="1:5" ht="39" thickBot="1">
      <c r="A43" s="77">
        <v>5</v>
      </c>
      <c r="B43" s="78" t="str">
        <f>'Zakladka nr 2'!A28</f>
        <v>5.Warsztata Terapi Zajęciowej</v>
      </c>
      <c r="C43" s="94" t="s">
        <v>435</v>
      </c>
      <c r="D43" s="95" t="s">
        <v>441</v>
      </c>
      <c r="E43" s="96" t="s">
        <v>440</v>
      </c>
    </row>
    <row r="44" spans="1:5" ht="25.5">
      <c r="A44" s="390">
        <v>6</v>
      </c>
      <c r="B44" s="387" t="str">
        <f>'Zakladka nr 2'!A34</f>
        <v>6. Ośrodek Spotru i Rekreacji</v>
      </c>
      <c r="C44" s="97" t="str">
        <f>'Zakladka nr 1'!C95</f>
        <v>Budynek basenuul. Wincentego Witosa 1*</v>
      </c>
      <c r="D44" s="98" t="s">
        <v>451</v>
      </c>
      <c r="E44" s="99" t="s">
        <v>454</v>
      </c>
    </row>
    <row r="45" spans="1:5" ht="25.5">
      <c r="A45" s="391"/>
      <c r="B45" s="388"/>
      <c r="C45" s="100" t="str">
        <f>'Zakladka nr 1'!C96</f>
        <v>Budynek Klubu Sportowego Czarni, ul. Sportowa</v>
      </c>
      <c r="D45" s="101" t="s">
        <v>452</v>
      </c>
      <c r="E45" s="87" t="s">
        <v>455</v>
      </c>
    </row>
    <row r="46" spans="1:5" ht="39" thickBot="1">
      <c r="A46" s="392"/>
      <c r="B46" s="389"/>
      <c r="C46" s="102" t="str">
        <f>'Zakladka nr 1'!C97</f>
        <v>Budynek Siłowni Klubu Sportowego Czarni, ul. Głowackiego 4A</v>
      </c>
      <c r="D46" s="92" t="s">
        <v>453</v>
      </c>
      <c r="E46" s="103" t="s">
        <v>440</v>
      </c>
    </row>
    <row r="47" spans="1:5" ht="39" thickBot="1">
      <c r="A47" s="77">
        <v>7</v>
      </c>
      <c r="B47" s="78" t="str">
        <f>'Zakladka nr 2'!A40</f>
        <v>7. Zespół Ekonomiczno Administracyjny Oświaty i Wychowania</v>
      </c>
      <c r="C47" s="104" t="s">
        <v>439</v>
      </c>
      <c r="D47" s="90"/>
      <c r="E47" s="91"/>
    </row>
    <row r="48" spans="1:5" ht="52.5" customHeight="1" thickBot="1">
      <c r="A48" s="77">
        <v>8</v>
      </c>
      <c r="B48" s="78" t="str">
        <f>'Zakladka nr 2'!A46</f>
        <v>8. Przedszkole Publiczne w Połańcu</v>
      </c>
      <c r="C48" s="105" t="str">
        <f>'Zakladka nr 1'!C106</f>
        <v>Budynek przedszkola, ul. Madalińskiego 1</v>
      </c>
      <c r="D48" s="90" t="s">
        <v>562</v>
      </c>
      <c r="E48" s="91"/>
    </row>
    <row r="49" spans="1:5" ht="27.75" customHeight="1" thickBot="1">
      <c r="A49" s="81">
        <v>9</v>
      </c>
      <c r="B49" s="81" t="str">
        <f>'Zakladka nr 2'!A50</f>
        <v>9. Przedszkole Publiczne w Połańcu Filia nr 1</v>
      </c>
      <c r="C49" s="106"/>
      <c r="D49" s="85" t="s">
        <v>563</v>
      </c>
      <c r="E49" s="107"/>
    </row>
    <row r="50" spans="1:5" ht="36.75" customHeight="1">
      <c r="A50" s="382">
        <v>10</v>
      </c>
      <c r="B50" s="377" t="str">
        <f>'Zakladka nr 2'!A53</f>
        <v>10. Przedszkole Publiczne w Połańcu Filia nr 2</v>
      </c>
      <c r="C50" s="381" t="str">
        <f>'Zakladka nr 1'!C112</f>
        <v>Budynek przedszkola, Filia nr 2 ul. Kościelna 9</v>
      </c>
      <c r="D50" s="379" t="s">
        <v>572</v>
      </c>
      <c r="E50" s="371"/>
    </row>
    <row r="51" spans="1:5" ht="13.5" thickBot="1">
      <c r="A51" s="393"/>
      <c r="B51" s="378"/>
      <c r="C51" s="380"/>
      <c r="D51" s="380"/>
      <c r="E51" s="372"/>
    </row>
    <row r="52" spans="1:5" ht="25.5">
      <c r="A52" s="382">
        <v>11</v>
      </c>
      <c r="B52" s="373" t="str">
        <f>'Zakladka nr 2'!A56</f>
        <v>11. Publiczna Szkoła Podstawowa w Połańcu</v>
      </c>
      <c r="C52" s="97" t="str">
        <f>'Zakladka nr 1'!C115</f>
        <v>Budynek szkolny z ogrodzeniem zabudowa segmentowa, ul. Żapniowska 1</v>
      </c>
      <c r="D52" s="98" t="s">
        <v>580</v>
      </c>
      <c r="E52" s="108" t="s">
        <v>582</v>
      </c>
    </row>
    <row r="53" spans="1:5" ht="27.75" customHeight="1" thickBot="1">
      <c r="A53" s="393"/>
      <c r="B53" s="376"/>
      <c r="C53" s="102" t="str">
        <f>'Zakladka nr 1'!C116</f>
        <v>Budynek sali gimanstycznej, ul. Żapniowska 1</v>
      </c>
      <c r="D53" s="92" t="s">
        <v>581</v>
      </c>
      <c r="E53" s="93" t="s">
        <v>582</v>
      </c>
    </row>
    <row r="54" spans="1:5" ht="12.75" customHeight="1">
      <c r="A54" s="382">
        <v>12</v>
      </c>
      <c r="B54" s="373" t="str">
        <f>'Zakladka nr 2'!A66</f>
        <v>12. Publiczna Szkoła Podstawowa w Zrębinie</v>
      </c>
      <c r="C54" s="118" t="str">
        <f>'Zakladka nr 1'!C118</f>
        <v>Budynek szkoły, Zrębin 38</v>
      </c>
      <c r="D54" s="98" t="s">
        <v>594</v>
      </c>
      <c r="E54" s="108"/>
    </row>
    <row r="55" spans="1:5" ht="13.5" customHeight="1">
      <c r="A55" s="383"/>
      <c r="B55" s="374"/>
      <c r="C55" s="119" t="str">
        <f>'Zakladka nr 1'!C119</f>
        <v>Dom Nauczyciela, Zrębin 38</v>
      </c>
      <c r="D55" s="101" t="s">
        <v>594</v>
      </c>
      <c r="E55" s="109"/>
    </row>
    <row r="56" spans="1:5" ht="13.5" thickBot="1">
      <c r="A56" s="384"/>
      <c r="B56" s="375"/>
      <c r="C56" s="120" t="str">
        <f>'Zakladka nr 1'!C120</f>
        <v>Budynek gospodarczy, Zrębin 38*</v>
      </c>
      <c r="D56" s="92" t="s">
        <v>595</v>
      </c>
      <c r="E56" s="93"/>
    </row>
    <row r="57" spans="1:5" ht="39" thickBot="1">
      <c r="A57" s="354">
        <v>13</v>
      </c>
      <c r="B57" s="364" t="str">
        <f>'Zakladka nr 2'!A72</f>
        <v>13. Publiczne Gimnazjum nr 1</v>
      </c>
      <c r="C57" s="121" t="str">
        <f>'Zakladka nr 1'!C121</f>
        <v>Budynek szkoły wraz z obserwatorium astronomicznym i instalacją solarna na dachu, ul. Żapniowska 1</v>
      </c>
      <c r="D57" s="122" t="s">
        <v>618</v>
      </c>
      <c r="E57" s="110" t="s">
        <v>620</v>
      </c>
    </row>
    <row r="58" spans="1:5" ht="39" thickBot="1">
      <c r="A58" s="355"/>
      <c r="B58" s="369"/>
      <c r="C58" s="116" t="str">
        <f>'Zakladka nr 1'!C122</f>
        <v>Budynek Sali gimnastycznej wraz z instalacja solarna na dachu, ul. Żapniowska 1</v>
      </c>
      <c r="D58" s="123" t="s">
        <v>619</v>
      </c>
      <c r="E58" s="89" t="s">
        <v>621</v>
      </c>
    </row>
    <row r="59" spans="1:5" ht="38.25">
      <c r="A59" s="352">
        <v>14</v>
      </c>
      <c r="B59" s="350" t="str">
        <f>'Zakladka nr 2'!A84</f>
        <v>14. Zespół Placowek Oswiatowych w Ruszczy</v>
      </c>
      <c r="C59" s="124" t="str">
        <f>'Zakladka nr 1'!C127</f>
        <v>Budynek szkoły wraz z ogrodzeniem w Ruszczy przy ZPO, ul. Szkolna 2</v>
      </c>
      <c r="D59" s="125" t="s">
        <v>639</v>
      </c>
      <c r="E59" s="99" t="s">
        <v>641</v>
      </c>
    </row>
    <row r="60" spans="1:5" ht="26.25" thickBot="1">
      <c r="A60" s="353"/>
      <c r="B60" s="351"/>
      <c r="C60" s="126" t="str">
        <f>'Zakladka nr 1'!C128</f>
        <v>Budynek Sali gimnastycznej wraz z instalacja solarna na dachu, pry ZPO ul. Szkolna 2*</v>
      </c>
      <c r="D60" s="127" t="s">
        <v>640</v>
      </c>
      <c r="E60" s="103" t="s">
        <v>642</v>
      </c>
    </row>
    <row r="61" spans="1:5" ht="38.25" customHeight="1">
      <c r="A61" s="350">
        <v>15</v>
      </c>
      <c r="B61" s="357" t="s">
        <v>670</v>
      </c>
      <c r="C61" s="124" t="str">
        <f>'Załącznik nr 3'!C3</f>
        <v>Budynek kotlowni nr 1 ul. Czarnieckiego w Połańcu</v>
      </c>
      <c r="D61" s="98" t="s">
        <v>546</v>
      </c>
      <c r="E61" s="99" t="s">
        <v>547</v>
      </c>
    </row>
    <row r="62" spans="1:5" ht="36.75" customHeight="1">
      <c r="A62" s="361"/>
      <c r="B62" s="358"/>
      <c r="C62" s="114" t="str">
        <f>'Załącznik nr 3'!C4</f>
        <v>Budynek kotlowni nr 2 ul. Kościuszki w Połańcu</v>
      </c>
      <c r="D62" s="101" t="s">
        <v>546</v>
      </c>
      <c r="E62" s="87" t="s">
        <v>547</v>
      </c>
    </row>
    <row r="63" spans="1:5" ht="38.25">
      <c r="A63" s="361"/>
      <c r="B63" s="358"/>
      <c r="C63" s="114" t="str">
        <f>'Załącznik nr 3'!C5</f>
        <v>Budynek wymiennikowni nr 3 ul. Kr. Jadwigi w Połańcu</v>
      </c>
      <c r="D63" s="101" t="s">
        <v>546</v>
      </c>
      <c r="E63" s="87" t="s">
        <v>547</v>
      </c>
    </row>
    <row r="64" spans="1:5" ht="38.25">
      <c r="A64" s="361"/>
      <c r="B64" s="358"/>
      <c r="C64" s="114" t="str">
        <f>'Załącznik nr 3'!C6</f>
        <v>Budynek wymiennikowni nr 4 ul. G. Zajaczka w Połańcu</v>
      </c>
      <c r="D64" s="101" t="s">
        <v>546</v>
      </c>
      <c r="E64" s="87" t="s">
        <v>547</v>
      </c>
    </row>
    <row r="65" spans="1:5" ht="38.25">
      <c r="A65" s="362"/>
      <c r="B65" s="359"/>
      <c r="C65" s="114" t="str">
        <f>'Załącznik nr 3'!C7</f>
        <v>Budynek wymiennikowni nr 5 ul. Madalińskiego w Połańcu</v>
      </c>
      <c r="D65" s="101" t="s">
        <v>546</v>
      </c>
      <c r="E65" s="87" t="s">
        <v>547</v>
      </c>
    </row>
    <row r="66" spans="1:5" ht="38.25">
      <c r="A66" s="362"/>
      <c r="B66" s="359"/>
      <c r="C66" s="114" t="str">
        <f>'Załącznik nr 3'!C8</f>
        <v>Budynek warsztatowy ul. Kościuszki 37 w Połańcu</v>
      </c>
      <c r="D66" s="101" t="s">
        <v>546</v>
      </c>
      <c r="E66" s="87" t="s">
        <v>547</v>
      </c>
    </row>
    <row r="67" spans="1:5" ht="39" thickBot="1">
      <c r="A67" s="363"/>
      <c r="B67" s="360"/>
      <c r="C67" s="126" t="str">
        <f>'Załącznik nr 3'!C9</f>
        <v>Budynek administracyjny ul. kościuszki 37 w Połańcu</v>
      </c>
      <c r="D67" s="92" t="s">
        <v>546</v>
      </c>
      <c r="E67" s="103" t="s">
        <v>547</v>
      </c>
    </row>
    <row r="68" spans="1:5" ht="25.5">
      <c r="A68" s="354" t="s">
        <v>541</v>
      </c>
      <c r="B68" s="364" t="s">
        <v>410</v>
      </c>
      <c r="C68" s="124" t="str">
        <f>'Załącznik nr 3'!C13</f>
        <v>Budynek pompowni P6 w Trzciance</v>
      </c>
      <c r="D68" s="98" t="s">
        <v>549</v>
      </c>
      <c r="E68" s="99" t="s">
        <v>440</v>
      </c>
    </row>
    <row r="69" spans="1:5" ht="25.5">
      <c r="A69" s="367"/>
      <c r="B69" s="365"/>
      <c r="C69" s="114" t="str">
        <f>'Załącznik nr 3'!C14</f>
        <v>Budynek pompowni Px w Suchowoli</v>
      </c>
      <c r="D69" s="101" t="s">
        <v>549</v>
      </c>
      <c r="E69" s="87" t="s">
        <v>440</v>
      </c>
    </row>
    <row r="70" spans="1:5" ht="25.5">
      <c r="A70" s="367"/>
      <c r="B70" s="365"/>
      <c r="C70" s="114" t="str">
        <f>'Załącznik nr 3'!C15</f>
        <v>Budynek ujecia wody w Wiązownicy Małej</v>
      </c>
      <c r="D70" s="101" t="s">
        <v>550</v>
      </c>
      <c r="E70" s="87" t="s">
        <v>548</v>
      </c>
    </row>
    <row r="71" spans="1:5" ht="25.5">
      <c r="A71" s="367"/>
      <c r="B71" s="365"/>
      <c r="C71" s="114" t="str">
        <f>'Załącznik nr 3'!C16</f>
        <v>Budynek pompowni P5 w Niekrasowie</v>
      </c>
      <c r="D71" s="101" t="s">
        <v>551</v>
      </c>
      <c r="E71" s="87" t="s">
        <v>440</v>
      </c>
    </row>
    <row r="72" spans="1:5" ht="25.5">
      <c r="A72" s="367"/>
      <c r="B72" s="365"/>
      <c r="C72" s="114" t="str">
        <f>'Załącznik nr 3'!C17</f>
        <v>Budynek administracyjno - socjlany w Osieku</v>
      </c>
      <c r="D72" s="101" t="s">
        <v>552</v>
      </c>
      <c r="E72" s="87" t="s">
        <v>553</v>
      </c>
    </row>
    <row r="73" spans="1:5" ht="25.5">
      <c r="A73" s="367"/>
      <c r="B73" s="365"/>
      <c r="C73" s="114" t="str">
        <f>'Załącznik nr 3'!C18</f>
        <v xml:space="preserve">Budynek wartsztatowo - magazynowy w Osieku </v>
      </c>
      <c r="D73" s="101" t="s">
        <v>554</v>
      </c>
      <c r="E73" s="87" t="s">
        <v>553</v>
      </c>
    </row>
    <row r="74" spans="1:5" ht="26.25" thickBot="1">
      <c r="A74" s="368"/>
      <c r="B74" s="366"/>
      <c r="C74" s="126" t="str">
        <f>'Załącznik nr 3'!C19</f>
        <v>Budynek na agregat w Wązownicy Małej</v>
      </c>
      <c r="D74" s="92" t="s">
        <v>554</v>
      </c>
      <c r="E74" s="103"/>
    </row>
    <row r="75" spans="1:5" ht="54" customHeight="1">
      <c r="A75" s="354" t="s">
        <v>313</v>
      </c>
      <c r="B75" s="364" t="s">
        <v>538</v>
      </c>
      <c r="C75" s="124" t="str">
        <f>'Załącznik nr 3'!C35</f>
        <v xml:space="preserve">Budynek warsztatowo - administracyjny </v>
      </c>
      <c r="D75" s="98" t="s">
        <v>542</v>
      </c>
      <c r="E75" s="87" t="s">
        <v>612</v>
      </c>
    </row>
    <row r="76" spans="1:5" ht="35.25" customHeight="1">
      <c r="A76" s="355"/>
      <c r="B76" s="369"/>
      <c r="C76" s="114" t="str">
        <f>'Załącznik nr 3'!C36</f>
        <v xml:space="preserve">Budynek warsztatowo - socjlany </v>
      </c>
      <c r="D76" s="101" t="s">
        <v>411</v>
      </c>
      <c r="E76" s="87" t="s">
        <v>612</v>
      </c>
    </row>
    <row r="77" spans="1:5" ht="51">
      <c r="A77" s="355"/>
      <c r="B77" s="369"/>
      <c r="C77" s="114" t="str">
        <f>'Załącznik nr 3'!C37</f>
        <v>Budynek magazynowu i narzedziownia</v>
      </c>
      <c r="D77" s="101" t="s">
        <v>543</v>
      </c>
      <c r="E77" s="87" t="s">
        <v>612</v>
      </c>
    </row>
    <row r="78" spans="1:5" ht="38.25">
      <c r="A78" s="355"/>
      <c r="B78" s="369"/>
      <c r="C78" s="114" t="str">
        <f>'Załącznik nr 3'!C38</f>
        <v>Wiata myjnia samochodowa</v>
      </c>
      <c r="D78" s="101" t="s">
        <v>411</v>
      </c>
      <c r="E78" s="87" t="s">
        <v>613</v>
      </c>
    </row>
    <row r="79" spans="1:5" ht="38.25">
      <c r="A79" s="355"/>
      <c r="B79" s="369"/>
      <c r="C79" s="114" t="str">
        <f>'Załącznik nr 3'!C39</f>
        <v>Stacja paliw</v>
      </c>
      <c r="D79" s="101" t="s">
        <v>544</v>
      </c>
      <c r="E79" s="87" t="s">
        <v>613</v>
      </c>
    </row>
    <row r="80" spans="1:5" ht="38.25">
      <c r="A80" s="355"/>
      <c r="B80" s="369"/>
      <c r="C80" s="114" t="str">
        <f>'Załącznik nr 3'!C40</f>
        <v>Portiernia</v>
      </c>
      <c r="D80" s="101" t="s">
        <v>411</v>
      </c>
      <c r="E80" s="87" t="s">
        <v>613</v>
      </c>
    </row>
    <row r="81" spans="1:5" ht="38.25">
      <c r="A81" s="355"/>
      <c r="B81" s="369"/>
      <c r="C81" s="114" t="str">
        <f>'Załącznik nr 3'!C41</f>
        <v>Wiata na sprzęt - garaż</v>
      </c>
      <c r="D81" s="101" t="s">
        <v>545</v>
      </c>
      <c r="E81" s="87" t="s">
        <v>613</v>
      </c>
    </row>
    <row r="82" spans="1:5">
      <c r="A82" s="355"/>
      <c r="B82" s="369"/>
      <c r="C82" s="114" t="str">
        <f>'Załącznik nr 3'!C42</f>
        <v>Budynek krat z komorą uspok.</v>
      </c>
      <c r="D82" s="101" t="s">
        <v>411</v>
      </c>
      <c r="E82" s="87"/>
    </row>
    <row r="83" spans="1:5" ht="13.5" thickBot="1">
      <c r="A83" s="356"/>
      <c r="B83" s="370"/>
      <c r="C83" s="126" t="str">
        <f>'Załącznik nr 3'!C43</f>
        <v>Budynek odwodnieni i przeróbki osadu</v>
      </c>
      <c r="D83" s="92" t="s">
        <v>411</v>
      </c>
      <c r="E83" s="103"/>
    </row>
  </sheetData>
  <mergeCells count="23">
    <mergeCell ref="A57:A58"/>
    <mergeCell ref="A54:A56"/>
    <mergeCell ref="A2:A39"/>
    <mergeCell ref="B2:B39"/>
    <mergeCell ref="B44:B46"/>
    <mergeCell ref="A44:A46"/>
    <mergeCell ref="A50:A51"/>
    <mergeCell ref="A52:A53"/>
    <mergeCell ref="E50:E51"/>
    <mergeCell ref="B54:B56"/>
    <mergeCell ref="B52:B53"/>
    <mergeCell ref="B57:B58"/>
    <mergeCell ref="B50:B51"/>
    <mergeCell ref="D50:D51"/>
    <mergeCell ref="C50:C51"/>
    <mergeCell ref="B59:B60"/>
    <mergeCell ref="A59:A60"/>
    <mergeCell ref="A75:A83"/>
    <mergeCell ref="B61:B67"/>
    <mergeCell ref="A61:A67"/>
    <mergeCell ref="B68:B74"/>
    <mergeCell ref="A68:A74"/>
    <mergeCell ref="B75:B83"/>
  </mergeCells>
  <phoneticPr fontId="2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79"/>
  <sheetViews>
    <sheetView tabSelected="1" topLeftCell="A25" zoomScaleNormal="145" workbookViewId="0">
      <selection activeCell="E43" sqref="E43"/>
    </sheetView>
  </sheetViews>
  <sheetFormatPr defaultRowHeight="15"/>
  <cols>
    <col min="1" max="1" width="5.42578125" style="9" customWidth="1"/>
    <col min="2" max="2" width="11.42578125" style="9" customWidth="1"/>
    <col min="3" max="3" width="9.140625" style="9"/>
    <col min="4" max="4" width="12.140625" style="9" customWidth="1"/>
    <col min="5" max="5" width="16.5703125" style="9" bestFit="1" customWidth="1"/>
    <col min="6" max="6" width="9.28515625" style="10" bestFit="1" customWidth="1"/>
    <col min="7" max="8" width="9.28515625" style="9" bestFit="1" customWidth="1"/>
    <col min="9" max="9" width="23.140625" style="9" customWidth="1"/>
    <col min="10" max="10" width="16.42578125" style="163" bestFit="1" customWidth="1"/>
    <col min="11" max="11" width="10.5703125" style="9" customWidth="1"/>
    <col min="12" max="12" width="11.5703125" style="9" customWidth="1"/>
    <col min="13" max="13" width="11.28515625" style="9" customWidth="1"/>
    <col min="14" max="14" width="13.85546875" style="6" customWidth="1"/>
    <col min="15" max="16384" width="9.140625" style="6"/>
  </cols>
  <sheetData>
    <row r="1" spans="1:14" ht="25.5" thickTop="1" thickBot="1">
      <c r="A1" s="208" t="s">
        <v>0</v>
      </c>
      <c r="B1" s="209" t="s">
        <v>36</v>
      </c>
      <c r="C1" s="209" t="s">
        <v>37</v>
      </c>
      <c r="D1" s="209" t="s">
        <v>38</v>
      </c>
      <c r="E1" s="209" t="s">
        <v>39</v>
      </c>
      <c r="F1" s="209" t="s">
        <v>40</v>
      </c>
      <c r="G1" s="209" t="s">
        <v>41</v>
      </c>
      <c r="H1" s="209" t="s">
        <v>61</v>
      </c>
      <c r="I1" s="209" t="s">
        <v>42</v>
      </c>
      <c r="J1" s="209" t="s">
        <v>62</v>
      </c>
      <c r="K1" s="209" t="s">
        <v>43</v>
      </c>
      <c r="L1" s="209" t="s">
        <v>44</v>
      </c>
      <c r="M1" s="209" t="s">
        <v>354</v>
      </c>
      <c r="N1" s="210" t="s">
        <v>25</v>
      </c>
    </row>
    <row r="2" spans="1:14" s="7" customFormat="1" ht="29.25" customHeight="1" thickTop="1">
      <c r="A2" s="190" t="s">
        <v>10</v>
      </c>
      <c r="B2" s="144" t="s">
        <v>180</v>
      </c>
      <c r="C2" s="145" t="s">
        <v>314</v>
      </c>
      <c r="D2" s="145" t="s">
        <v>315</v>
      </c>
      <c r="E2" s="145" t="s">
        <v>181</v>
      </c>
      <c r="F2" s="145" t="s">
        <v>182</v>
      </c>
      <c r="G2" s="144">
        <v>3</v>
      </c>
      <c r="H2" s="144">
        <v>1998</v>
      </c>
      <c r="I2" s="146" t="s">
        <v>183</v>
      </c>
      <c r="J2" s="206" t="s">
        <v>16</v>
      </c>
      <c r="K2" s="145" t="s">
        <v>828</v>
      </c>
      <c r="L2" s="145" t="s">
        <v>16</v>
      </c>
      <c r="M2" s="145" t="s">
        <v>828</v>
      </c>
      <c r="N2" s="207" t="s">
        <v>503</v>
      </c>
    </row>
    <row r="3" spans="1:14" s="7" customFormat="1" ht="42.75" customHeight="1">
      <c r="A3" s="182" t="s">
        <v>11</v>
      </c>
      <c r="B3" s="147" t="s">
        <v>184</v>
      </c>
      <c r="C3" s="143" t="s">
        <v>316</v>
      </c>
      <c r="D3" s="143" t="s">
        <v>317</v>
      </c>
      <c r="E3" s="143" t="s">
        <v>185</v>
      </c>
      <c r="F3" s="143" t="s">
        <v>186</v>
      </c>
      <c r="G3" s="147">
        <v>7</v>
      </c>
      <c r="H3" s="147">
        <v>2004</v>
      </c>
      <c r="I3" s="148" t="s">
        <v>187</v>
      </c>
      <c r="J3" s="162">
        <v>10620</v>
      </c>
      <c r="K3" s="143" t="s">
        <v>829</v>
      </c>
      <c r="L3" s="143" t="s">
        <v>829</v>
      </c>
      <c r="M3" s="143" t="s">
        <v>829</v>
      </c>
      <c r="N3" s="199" t="s">
        <v>503</v>
      </c>
    </row>
    <row r="4" spans="1:14" ht="25.5">
      <c r="A4" s="182" t="s">
        <v>12</v>
      </c>
      <c r="B4" s="147" t="s">
        <v>188</v>
      </c>
      <c r="C4" s="143" t="s">
        <v>318</v>
      </c>
      <c r="D4" s="143" t="s">
        <v>319</v>
      </c>
      <c r="E4" s="143" t="s">
        <v>185</v>
      </c>
      <c r="F4" s="143" t="s">
        <v>189</v>
      </c>
      <c r="G4" s="147">
        <v>5</v>
      </c>
      <c r="H4" s="147">
        <v>2007</v>
      </c>
      <c r="I4" s="148" t="s">
        <v>190</v>
      </c>
      <c r="J4" s="162">
        <v>9270</v>
      </c>
      <c r="K4" s="143" t="s">
        <v>830</v>
      </c>
      <c r="L4" s="143" t="s">
        <v>830</v>
      </c>
      <c r="M4" s="143" t="s">
        <v>830</v>
      </c>
      <c r="N4" s="199" t="s">
        <v>503</v>
      </c>
    </row>
    <row r="5" spans="1:14" ht="25.5">
      <c r="A5" s="182" t="s">
        <v>13</v>
      </c>
      <c r="B5" s="147" t="s">
        <v>191</v>
      </c>
      <c r="C5" s="143" t="s">
        <v>321</v>
      </c>
      <c r="D5" s="143" t="s">
        <v>320</v>
      </c>
      <c r="E5" s="149" t="s">
        <v>192</v>
      </c>
      <c r="F5" s="150" t="s">
        <v>193</v>
      </c>
      <c r="G5" s="151">
        <v>3</v>
      </c>
      <c r="H5" s="151">
        <v>2009</v>
      </c>
      <c r="I5" s="148" t="s">
        <v>194</v>
      </c>
      <c r="J5" s="149" t="s">
        <v>16</v>
      </c>
      <c r="K5" s="143" t="s">
        <v>831</v>
      </c>
      <c r="L5" s="143" t="s">
        <v>16</v>
      </c>
      <c r="M5" s="143" t="s">
        <v>831</v>
      </c>
      <c r="N5" s="199" t="s">
        <v>503</v>
      </c>
    </row>
    <row r="6" spans="1:14" ht="25.5">
      <c r="A6" s="182" t="s">
        <v>14</v>
      </c>
      <c r="B6" s="147" t="s">
        <v>195</v>
      </c>
      <c r="C6" s="143" t="s">
        <v>314</v>
      </c>
      <c r="D6" s="143" t="s">
        <v>322</v>
      </c>
      <c r="E6" s="143" t="s">
        <v>185</v>
      </c>
      <c r="F6" s="152" t="s">
        <v>196</v>
      </c>
      <c r="G6" s="147">
        <v>5</v>
      </c>
      <c r="H6" s="147">
        <v>2012</v>
      </c>
      <c r="I6" s="148" t="s">
        <v>197</v>
      </c>
      <c r="J6" s="162">
        <v>68580</v>
      </c>
      <c r="K6" s="143" t="s">
        <v>832</v>
      </c>
      <c r="L6" s="143" t="s">
        <v>832</v>
      </c>
      <c r="M6" s="143" t="s">
        <v>832</v>
      </c>
      <c r="N6" s="199" t="s">
        <v>503</v>
      </c>
    </row>
    <row r="7" spans="1:14" ht="26.25" customHeight="1">
      <c r="A7" s="182" t="s">
        <v>15</v>
      </c>
      <c r="B7" s="147" t="s">
        <v>198</v>
      </c>
      <c r="C7" s="143" t="s">
        <v>314</v>
      </c>
      <c r="D7" s="143" t="s">
        <v>323</v>
      </c>
      <c r="E7" s="143" t="s">
        <v>199</v>
      </c>
      <c r="F7" s="152" t="s">
        <v>200</v>
      </c>
      <c r="G7" s="147">
        <v>6</v>
      </c>
      <c r="H7" s="147">
        <v>2002</v>
      </c>
      <c r="I7" s="148" t="s">
        <v>201</v>
      </c>
      <c r="J7" s="149" t="s">
        <v>16</v>
      </c>
      <c r="K7" s="143" t="s">
        <v>833</v>
      </c>
      <c r="L7" s="143" t="s">
        <v>16</v>
      </c>
      <c r="M7" s="143" t="s">
        <v>833</v>
      </c>
      <c r="N7" s="199" t="s">
        <v>503</v>
      </c>
    </row>
    <row r="8" spans="1:14" ht="25.5">
      <c r="A8" s="182" t="s">
        <v>17</v>
      </c>
      <c r="B8" s="147" t="s">
        <v>202</v>
      </c>
      <c r="C8" s="143" t="s">
        <v>324</v>
      </c>
      <c r="D8" s="143" t="s">
        <v>325</v>
      </c>
      <c r="E8" s="149" t="s">
        <v>199</v>
      </c>
      <c r="F8" s="150" t="s">
        <v>203</v>
      </c>
      <c r="G8" s="151">
        <v>6</v>
      </c>
      <c r="H8" s="151">
        <v>2003</v>
      </c>
      <c r="I8" s="148" t="s">
        <v>204</v>
      </c>
      <c r="J8" s="149" t="s">
        <v>16</v>
      </c>
      <c r="K8" s="143" t="s">
        <v>834</v>
      </c>
      <c r="L8" s="143" t="s">
        <v>16</v>
      </c>
      <c r="M8" s="143" t="s">
        <v>834</v>
      </c>
      <c r="N8" s="199" t="s">
        <v>503</v>
      </c>
    </row>
    <row r="9" spans="1:14" ht="25.5">
      <c r="A9" s="182" t="s">
        <v>18</v>
      </c>
      <c r="B9" s="147" t="s">
        <v>205</v>
      </c>
      <c r="C9" s="143" t="s">
        <v>326</v>
      </c>
      <c r="D9" s="143" t="s">
        <v>327</v>
      </c>
      <c r="E9" s="149" t="s">
        <v>199</v>
      </c>
      <c r="F9" s="150" t="s">
        <v>206</v>
      </c>
      <c r="G9" s="151">
        <v>4</v>
      </c>
      <c r="H9" s="151">
        <v>1992</v>
      </c>
      <c r="I9" s="148" t="s">
        <v>207</v>
      </c>
      <c r="J9" s="149" t="s">
        <v>16</v>
      </c>
      <c r="K9" s="143" t="s">
        <v>834</v>
      </c>
      <c r="L9" s="143" t="s">
        <v>16</v>
      </c>
      <c r="M9" s="143" t="s">
        <v>834</v>
      </c>
      <c r="N9" s="199" t="s">
        <v>503</v>
      </c>
    </row>
    <row r="10" spans="1:14" ht="25.5">
      <c r="A10" s="182" t="s">
        <v>19</v>
      </c>
      <c r="B10" s="147" t="s">
        <v>208</v>
      </c>
      <c r="C10" s="143" t="s">
        <v>314</v>
      </c>
      <c r="D10" s="143" t="s">
        <v>328</v>
      </c>
      <c r="E10" s="143" t="s">
        <v>209</v>
      </c>
      <c r="F10" s="152" t="s">
        <v>210</v>
      </c>
      <c r="G10" s="147">
        <v>7</v>
      </c>
      <c r="H10" s="147">
        <v>2006</v>
      </c>
      <c r="I10" s="148" t="s">
        <v>211</v>
      </c>
      <c r="J10" s="149" t="s">
        <v>16</v>
      </c>
      <c r="K10" s="143" t="s">
        <v>835</v>
      </c>
      <c r="L10" s="143" t="s">
        <v>16</v>
      </c>
      <c r="M10" s="143" t="s">
        <v>835</v>
      </c>
      <c r="N10" s="199" t="s">
        <v>503</v>
      </c>
    </row>
    <row r="11" spans="1:14" ht="36" customHeight="1">
      <c r="A11" s="182" t="s">
        <v>20</v>
      </c>
      <c r="B11" s="147" t="s">
        <v>212</v>
      </c>
      <c r="C11" s="143" t="s">
        <v>318</v>
      </c>
      <c r="D11" s="143" t="s">
        <v>329</v>
      </c>
      <c r="E11" s="143" t="s">
        <v>185</v>
      </c>
      <c r="F11" s="152" t="s">
        <v>213</v>
      </c>
      <c r="G11" s="147">
        <v>9</v>
      </c>
      <c r="H11" s="147">
        <v>2008</v>
      </c>
      <c r="I11" s="148" t="s">
        <v>214</v>
      </c>
      <c r="J11" s="162">
        <v>31100</v>
      </c>
      <c r="K11" s="143" t="s">
        <v>836</v>
      </c>
      <c r="L11" s="143" t="s">
        <v>836</v>
      </c>
      <c r="M11" s="143" t="s">
        <v>836</v>
      </c>
      <c r="N11" s="199" t="s">
        <v>503</v>
      </c>
    </row>
    <row r="12" spans="1:14" ht="25.5">
      <c r="A12" s="182" t="s">
        <v>21</v>
      </c>
      <c r="B12" s="147" t="s">
        <v>215</v>
      </c>
      <c r="C12" s="143" t="s">
        <v>318</v>
      </c>
      <c r="D12" s="143" t="s">
        <v>330</v>
      </c>
      <c r="E12" s="143" t="s">
        <v>199</v>
      </c>
      <c r="F12" s="152" t="s">
        <v>216</v>
      </c>
      <c r="G12" s="147">
        <v>6</v>
      </c>
      <c r="H12" s="147">
        <v>2010</v>
      </c>
      <c r="I12" s="148" t="s">
        <v>217</v>
      </c>
      <c r="J12" s="149" t="s">
        <v>16</v>
      </c>
      <c r="K12" s="143" t="s">
        <v>837</v>
      </c>
      <c r="L12" s="143" t="s">
        <v>16</v>
      </c>
      <c r="M12" s="143" t="s">
        <v>837</v>
      </c>
      <c r="N12" s="199" t="s">
        <v>503</v>
      </c>
    </row>
    <row r="13" spans="1:14" ht="25.5">
      <c r="A13" s="182" t="s">
        <v>22</v>
      </c>
      <c r="B13" s="147" t="s">
        <v>218</v>
      </c>
      <c r="C13" s="143" t="s">
        <v>331</v>
      </c>
      <c r="D13" s="143" t="s">
        <v>332</v>
      </c>
      <c r="E13" s="143" t="s">
        <v>209</v>
      </c>
      <c r="F13" s="152" t="s">
        <v>219</v>
      </c>
      <c r="G13" s="147">
        <v>7</v>
      </c>
      <c r="H13" s="147">
        <v>2006</v>
      </c>
      <c r="I13" s="148" t="s">
        <v>220</v>
      </c>
      <c r="J13" s="149" t="s">
        <v>16</v>
      </c>
      <c r="K13" s="143" t="s">
        <v>727</v>
      </c>
      <c r="L13" s="143" t="s">
        <v>16</v>
      </c>
      <c r="M13" s="143" t="s">
        <v>727</v>
      </c>
      <c r="N13" s="199" t="s">
        <v>503</v>
      </c>
    </row>
    <row r="14" spans="1:14" ht="25.5">
      <c r="A14" s="182" t="s">
        <v>155</v>
      </c>
      <c r="B14" s="147" t="s">
        <v>221</v>
      </c>
      <c r="C14" s="143" t="s">
        <v>333</v>
      </c>
      <c r="D14" s="143" t="s">
        <v>334</v>
      </c>
      <c r="E14" s="143" t="s">
        <v>199</v>
      </c>
      <c r="F14" s="152" t="s">
        <v>222</v>
      </c>
      <c r="G14" s="147">
        <v>6</v>
      </c>
      <c r="H14" s="147">
        <v>2008</v>
      </c>
      <c r="I14" s="148" t="s">
        <v>223</v>
      </c>
      <c r="J14" s="149" t="s">
        <v>16</v>
      </c>
      <c r="K14" s="143" t="s">
        <v>838</v>
      </c>
      <c r="L14" s="143" t="s">
        <v>16</v>
      </c>
      <c r="M14" s="143" t="s">
        <v>838</v>
      </c>
      <c r="N14" s="199" t="s">
        <v>503</v>
      </c>
    </row>
    <row r="15" spans="1:14" ht="25.5">
      <c r="A15" s="182" t="s">
        <v>156</v>
      </c>
      <c r="B15" s="147" t="s">
        <v>225</v>
      </c>
      <c r="C15" s="143" t="s">
        <v>335</v>
      </c>
      <c r="D15" s="143">
        <v>3524</v>
      </c>
      <c r="E15" s="149" t="s">
        <v>199</v>
      </c>
      <c r="F15" s="150" t="s">
        <v>226</v>
      </c>
      <c r="G15" s="151">
        <v>6</v>
      </c>
      <c r="H15" s="151">
        <v>2001</v>
      </c>
      <c r="I15" s="148" t="s">
        <v>227</v>
      </c>
      <c r="J15" s="149" t="s">
        <v>16</v>
      </c>
      <c r="K15" s="143" t="s">
        <v>834</v>
      </c>
      <c r="L15" s="143" t="s">
        <v>16</v>
      </c>
      <c r="M15" s="143" t="s">
        <v>834</v>
      </c>
      <c r="N15" s="199" t="s">
        <v>503</v>
      </c>
    </row>
    <row r="16" spans="1:14" ht="25.5">
      <c r="A16" s="182" t="s">
        <v>157</v>
      </c>
      <c r="B16" s="147" t="s">
        <v>229</v>
      </c>
      <c r="C16" s="143" t="s">
        <v>336</v>
      </c>
      <c r="D16" s="143" t="s">
        <v>337</v>
      </c>
      <c r="E16" s="143" t="s">
        <v>199</v>
      </c>
      <c r="F16" s="152" t="s">
        <v>230</v>
      </c>
      <c r="G16" s="147">
        <v>7</v>
      </c>
      <c r="H16" s="147">
        <v>2006</v>
      </c>
      <c r="I16" s="148" t="s">
        <v>231</v>
      </c>
      <c r="J16" s="149" t="s">
        <v>16</v>
      </c>
      <c r="K16" s="143" t="s">
        <v>839</v>
      </c>
      <c r="L16" s="143" t="s">
        <v>16</v>
      </c>
      <c r="M16" s="143" t="s">
        <v>839</v>
      </c>
      <c r="N16" s="199" t="s">
        <v>503</v>
      </c>
    </row>
    <row r="17" spans="1:14" ht="25.5">
      <c r="A17" s="182" t="s">
        <v>224</v>
      </c>
      <c r="B17" s="147" t="s">
        <v>233</v>
      </c>
      <c r="C17" s="143" t="s">
        <v>335</v>
      </c>
      <c r="D17" s="143">
        <v>3524</v>
      </c>
      <c r="E17" s="143" t="s">
        <v>199</v>
      </c>
      <c r="F17" s="152" t="s">
        <v>234</v>
      </c>
      <c r="G17" s="147">
        <v>6</v>
      </c>
      <c r="H17" s="147">
        <v>2000</v>
      </c>
      <c r="I17" s="148" t="s">
        <v>235</v>
      </c>
      <c r="J17" s="149" t="s">
        <v>16</v>
      </c>
      <c r="K17" s="143" t="s">
        <v>834</v>
      </c>
      <c r="L17" s="143" t="s">
        <v>16</v>
      </c>
      <c r="M17" s="143" t="s">
        <v>834</v>
      </c>
      <c r="N17" s="199" t="s">
        <v>503</v>
      </c>
    </row>
    <row r="18" spans="1:14" ht="25.5">
      <c r="A18" s="182" t="s">
        <v>313</v>
      </c>
      <c r="B18" s="147" t="s">
        <v>338</v>
      </c>
      <c r="C18" s="143" t="s">
        <v>324</v>
      </c>
      <c r="D18" s="143">
        <v>29</v>
      </c>
      <c r="E18" s="143" t="s">
        <v>199</v>
      </c>
      <c r="F18" s="152" t="s">
        <v>237</v>
      </c>
      <c r="G18" s="147">
        <v>6</v>
      </c>
      <c r="H18" s="147">
        <v>1982</v>
      </c>
      <c r="I18" s="148" t="s">
        <v>238</v>
      </c>
      <c r="J18" s="149" t="s">
        <v>16</v>
      </c>
      <c r="K18" s="143" t="s">
        <v>834</v>
      </c>
      <c r="L18" s="143" t="s">
        <v>16</v>
      </c>
      <c r="M18" s="143" t="s">
        <v>834</v>
      </c>
      <c r="N18" s="199" t="s">
        <v>503</v>
      </c>
    </row>
    <row r="19" spans="1:14" ht="25.5" customHeight="1">
      <c r="A19" s="182" t="s">
        <v>228</v>
      </c>
      <c r="B19" s="147" t="s">
        <v>240</v>
      </c>
      <c r="C19" s="143" t="s">
        <v>336</v>
      </c>
      <c r="D19" s="143" t="s">
        <v>339</v>
      </c>
      <c r="E19" s="143" t="s">
        <v>199</v>
      </c>
      <c r="F19" s="152" t="s">
        <v>241</v>
      </c>
      <c r="G19" s="147">
        <v>5</v>
      </c>
      <c r="H19" s="147">
        <v>2009</v>
      </c>
      <c r="I19" s="148" t="s">
        <v>242</v>
      </c>
      <c r="J19" s="149" t="s">
        <v>16</v>
      </c>
      <c r="K19" s="143" t="s">
        <v>840</v>
      </c>
      <c r="L19" s="143" t="s">
        <v>16</v>
      </c>
      <c r="M19" s="143" t="s">
        <v>840</v>
      </c>
      <c r="N19" s="199" t="s">
        <v>503</v>
      </c>
    </row>
    <row r="20" spans="1:14" ht="25.5">
      <c r="A20" s="182" t="s">
        <v>232</v>
      </c>
      <c r="B20" s="147" t="s">
        <v>244</v>
      </c>
      <c r="C20" s="143" t="s">
        <v>245</v>
      </c>
      <c r="D20" s="143" t="s">
        <v>16</v>
      </c>
      <c r="E20" s="143" t="s">
        <v>246</v>
      </c>
      <c r="F20" s="152" t="s">
        <v>247</v>
      </c>
      <c r="G20" s="147" t="s">
        <v>16</v>
      </c>
      <c r="H20" s="147">
        <v>1984</v>
      </c>
      <c r="I20" s="148" t="s">
        <v>248</v>
      </c>
      <c r="J20" s="149" t="s">
        <v>16</v>
      </c>
      <c r="K20" s="143" t="s">
        <v>841</v>
      </c>
      <c r="L20" s="143" t="s">
        <v>16</v>
      </c>
      <c r="M20" s="160" t="s">
        <v>16</v>
      </c>
      <c r="N20" s="199" t="s">
        <v>503</v>
      </c>
    </row>
    <row r="21" spans="1:14" ht="25.5">
      <c r="A21" s="182" t="s">
        <v>236</v>
      </c>
      <c r="B21" s="147" t="s">
        <v>250</v>
      </c>
      <c r="C21" s="143" t="s">
        <v>340</v>
      </c>
      <c r="D21" s="143" t="s">
        <v>341</v>
      </c>
      <c r="E21" s="143" t="s">
        <v>246</v>
      </c>
      <c r="F21" s="152" t="s">
        <v>251</v>
      </c>
      <c r="G21" s="147" t="s">
        <v>16</v>
      </c>
      <c r="H21" s="147">
        <v>1999</v>
      </c>
      <c r="I21" s="148" t="s">
        <v>252</v>
      </c>
      <c r="J21" s="149" t="s">
        <v>16</v>
      </c>
      <c r="K21" s="143" t="s">
        <v>842</v>
      </c>
      <c r="L21" s="143" t="s">
        <v>16</v>
      </c>
      <c r="M21" s="160" t="s">
        <v>16</v>
      </c>
      <c r="N21" s="199" t="s">
        <v>503</v>
      </c>
    </row>
    <row r="22" spans="1:14" ht="24.75" customHeight="1">
      <c r="A22" s="182" t="s">
        <v>239</v>
      </c>
      <c r="B22" s="147" t="s">
        <v>254</v>
      </c>
      <c r="C22" s="143" t="s">
        <v>340</v>
      </c>
      <c r="D22" s="143" t="s">
        <v>342</v>
      </c>
      <c r="E22" s="143" t="s">
        <v>246</v>
      </c>
      <c r="F22" s="152" t="s">
        <v>255</v>
      </c>
      <c r="G22" s="147" t="s">
        <v>16</v>
      </c>
      <c r="H22" s="147">
        <v>2000</v>
      </c>
      <c r="I22" s="148" t="s">
        <v>256</v>
      </c>
      <c r="J22" s="149" t="s">
        <v>16</v>
      </c>
      <c r="K22" s="143" t="s">
        <v>843</v>
      </c>
      <c r="L22" s="143" t="s">
        <v>16</v>
      </c>
      <c r="M22" s="160" t="s">
        <v>16</v>
      </c>
      <c r="N22" s="199" t="s">
        <v>503</v>
      </c>
    </row>
    <row r="23" spans="1:14" ht="25.5">
      <c r="A23" s="182" t="s">
        <v>243</v>
      </c>
      <c r="B23" s="147" t="s">
        <v>258</v>
      </c>
      <c r="C23" s="143" t="s">
        <v>340</v>
      </c>
      <c r="D23" s="143" t="s">
        <v>343</v>
      </c>
      <c r="E23" s="143" t="s">
        <v>246</v>
      </c>
      <c r="F23" s="152" t="s">
        <v>259</v>
      </c>
      <c r="G23" s="147" t="s">
        <v>16</v>
      </c>
      <c r="H23" s="147">
        <v>2001</v>
      </c>
      <c r="I23" s="148" t="s">
        <v>260</v>
      </c>
      <c r="J23" s="149" t="s">
        <v>16</v>
      </c>
      <c r="K23" s="143" t="s">
        <v>844</v>
      </c>
      <c r="L23" s="143" t="s">
        <v>16</v>
      </c>
      <c r="M23" s="160" t="s">
        <v>16</v>
      </c>
      <c r="N23" s="199" t="s">
        <v>503</v>
      </c>
    </row>
    <row r="24" spans="1:14" ht="25.5">
      <c r="A24" s="182" t="s">
        <v>249</v>
      </c>
      <c r="B24" s="147" t="s">
        <v>344</v>
      </c>
      <c r="C24" s="143" t="s">
        <v>345</v>
      </c>
      <c r="D24" s="143" t="s">
        <v>16</v>
      </c>
      <c r="E24" s="143" t="s">
        <v>246</v>
      </c>
      <c r="F24" s="150" t="s">
        <v>262</v>
      </c>
      <c r="G24" s="151" t="s">
        <v>16</v>
      </c>
      <c r="H24" s="151">
        <v>2003</v>
      </c>
      <c r="I24" s="148" t="s">
        <v>16</v>
      </c>
      <c r="J24" s="149" t="s">
        <v>16</v>
      </c>
      <c r="K24" s="143" t="s">
        <v>834</v>
      </c>
      <c r="L24" s="143" t="s">
        <v>16</v>
      </c>
      <c r="M24" s="160" t="s">
        <v>16</v>
      </c>
      <c r="N24" s="199" t="s">
        <v>503</v>
      </c>
    </row>
    <row r="25" spans="1:14" ht="27.75" customHeight="1">
      <c r="A25" s="182" t="s">
        <v>253</v>
      </c>
      <c r="B25" s="147" t="s">
        <v>264</v>
      </c>
      <c r="C25" s="143" t="s">
        <v>346</v>
      </c>
      <c r="D25" s="143" t="s">
        <v>347</v>
      </c>
      <c r="E25" s="143" t="s">
        <v>246</v>
      </c>
      <c r="F25" s="152" t="s">
        <v>265</v>
      </c>
      <c r="G25" s="147" t="s">
        <v>16</v>
      </c>
      <c r="H25" s="147">
        <v>2008</v>
      </c>
      <c r="I25" s="148" t="s">
        <v>266</v>
      </c>
      <c r="J25" s="149" t="s">
        <v>16</v>
      </c>
      <c r="K25" s="143" t="s">
        <v>845</v>
      </c>
      <c r="L25" s="143" t="s">
        <v>16</v>
      </c>
      <c r="M25" s="160" t="s">
        <v>16</v>
      </c>
      <c r="N25" s="199" t="s">
        <v>503</v>
      </c>
    </row>
    <row r="26" spans="1:14" ht="25.5">
      <c r="A26" s="182" t="s">
        <v>257</v>
      </c>
      <c r="B26" s="147" t="s">
        <v>268</v>
      </c>
      <c r="C26" s="143" t="s">
        <v>346</v>
      </c>
      <c r="D26" s="143" t="s">
        <v>347</v>
      </c>
      <c r="E26" s="143" t="s">
        <v>246</v>
      </c>
      <c r="F26" s="152" t="s">
        <v>265</v>
      </c>
      <c r="G26" s="147" t="s">
        <v>16</v>
      </c>
      <c r="H26" s="147">
        <v>2010</v>
      </c>
      <c r="I26" s="148" t="s">
        <v>269</v>
      </c>
      <c r="J26" s="149" t="s">
        <v>16</v>
      </c>
      <c r="K26" s="143" t="s">
        <v>846</v>
      </c>
      <c r="L26" s="143" t="s">
        <v>16</v>
      </c>
      <c r="M26" s="160" t="s">
        <v>16</v>
      </c>
      <c r="N26" s="199" t="s">
        <v>503</v>
      </c>
    </row>
    <row r="27" spans="1:14" ht="25.5">
      <c r="A27" s="182" t="s">
        <v>261</v>
      </c>
      <c r="B27" s="147" t="s">
        <v>348</v>
      </c>
      <c r="C27" s="143" t="s">
        <v>340</v>
      </c>
      <c r="D27" s="143" t="s">
        <v>349</v>
      </c>
      <c r="E27" s="143" t="s">
        <v>246</v>
      </c>
      <c r="F27" s="152" t="s">
        <v>271</v>
      </c>
      <c r="G27" s="147" t="s">
        <v>16</v>
      </c>
      <c r="H27" s="147">
        <v>1999</v>
      </c>
      <c r="I27" s="148" t="s">
        <v>272</v>
      </c>
      <c r="J27" s="149" t="s">
        <v>16</v>
      </c>
      <c r="K27" s="143" t="s">
        <v>847</v>
      </c>
      <c r="L27" s="143" t="s">
        <v>16</v>
      </c>
      <c r="M27" s="160" t="s">
        <v>16</v>
      </c>
      <c r="N27" s="199" t="s">
        <v>503</v>
      </c>
    </row>
    <row r="28" spans="1:14" ht="25.5">
      <c r="A28" s="182" t="s">
        <v>263</v>
      </c>
      <c r="B28" s="147" t="s">
        <v>274</v>
      </c>
      <c r="C28" s="143" t="s">
        <v>350</v>
      </c>
      <c r="D28" s="143" t="s">
        <v>351</v>
      </c>
      <c r="E28" s="143" t="s">
        <v>275</v>
      </c>
      <c r="F28" s="152" t="s">
        <v>276</v>
      </c>
      <c r="G28" s="147" t="s">
        <v>16</v>
      </c>
      <c r="H28" s="147">
        <v>2013</v>
      </c>
      <c r="I28" s="148" t="s">
        <v>277</v>
      </c>
      <c r="J28" s="149" t="s">
        <v>16</v>
      </c>
      <c r="K28" s="143" t="s">
        <v>848</v>
      </c>
      <c r="L28" s="143" t="s">
        <v>16</v>
      </c>
      <c r="M28" s="160" t="s">
        <v>16</v>
      </c>
      <c r="N28" s="199" t="s">
        <v>503</v>
      </c>
    </row>
    <row r="29" spans="1:14" ht="25.5">
      <c r="A29" s="182" t="s">
        <v>267</v>
      </c>
      <c r="B29" s="147" t="s">
        <v>279</v>
      </c>
      <c r="C29" s="143" t="s">
        <v>350</v>
      </c>
      <c r="D29" s="143" t="s">
        <v>352</v>
      </c>
      <c r="E29" s="143" t="s">
        <v>275</v>
      </c>
      <c r="F29" s="152" t="s">
        <v>280</v>
      </c>
      <c r="G29" s="147" t="s">
        <v>16</v>
      </c>
      <c r="H29" s="147">
        <v>2013</v>
      </c>
      <c r="I29" s="148" t="s">
        <v>281</v>
      </c>
      <c r="J29" s="149" t="s">
        <v>16</v>
      </c>
      <c r="K29" s="143" t="s">
        <v>848</v>
      </c>
      <c r="L29" s="143" t="s">
        <v>16</v>
      </c>
      <c r="M29" s="160" t="s">
        <v>16</v>
      </c>
      <c r="N29" s="199" t="s">
        <v>503</v>
      </c>
    </row>
    <row r="30" spans="1:14" ht="25.5">
      <c r="A30" s="182" t="s">
        <v>270</v>
      </c>
      <c r="B30" s="147" t="s">
        <v>282</v>
      </c>
      <c r="C30" s="143" t="s">
        <v>350</v>
      </c>
      <c r="D30" s="143" t="s">
        <v>353</v>
      </c>
      <c r="E30" s="143" t="s">
        <v>275</v>
      </c>
      <c r="F30" s="152" t="s">
        <v>283</v>
      </c>
      <c r="G30" s="147" t="s">
        <v>16</v>
      </c>
      <c r="H30" s="147">
        <v>2013</v>
      </c>
      <c r="I30" s="148" t="s">
        <v>284</v>
      </c>
      <c r="J30" s="149" t="s">
        <v>16</v>
      </c>
      <c r="K30" s="143" t="s">
        <v>848</v>
      </c>
      <c r="L30" s="143" t="s">
        <v>16</v>
      </c>
      <c r="M30" s="160" t="s">
        <v>16</v>
      </c>
      <c r="N30" s="199" t="s">
        <v>503</v>
      </c>
    </row>
    <row r="31" spans="1:14" ht="25.5">
      <c r="A31" s="182" t="s">
        <v>273</v>
      </c>
      <c r="B31" s="147" t="s">
        <v>286</v>
      </c>
      <c r="C31" s="143" t="s">
        <v>245</v>
      </c>
      <c r="D31" s="143" t="s">
        <v>16</v>
      </c>
      <c r="E31" s="143" t="s">
        <v>287</v>
      </c>
      <c r="F31" s="152" t="s">
        <v>288</v>
      </c>
      <c r="G31" s="147" t="s">
        <v>16</v>
      </c>
      <c r="H31" s="147">
        <v>2013</v>
      </c>
      <c r="I31" s="148" t="s">
        <v>289</v>
      </c>
      <c r="J31" s="149" t="s">
        <v>16</v>
      </c>
      <c r="K31" s="143" t="s">
        <v>779</v>
      </c>
      <c r="L31" s="143" t="s">
        <v>16</v>
      </c>
      <c r="M31" s="160" t="s">
        <v>16</v>
      </c>
      <c r="N31" s="199" t="s">
        <v>503</v>
      </c>
    </row>
    <row r="32" spans="1:14" ht="24">
      <c r="A32" s="182" t="s">
        <v>278</v>
      </c>
      <c r="B32" s="153" t="s">
        <v>304</v>
      </c>
      <c r="C32" s="143" t="s">
        <v>363</v>
      </c>
      <c r="D32" s="143" t="s">
        <v>364</v>
      </c>
      <c r="E32" s="143" t="s">
        <v>185</v>
      </c>
      <c r="F32" s="143" t="s">
        <v>305</v>
      </c>
      <c r="G32" s="147">
        <v>9</v>
      </c>
      <c r="H32" s="148" t="s">
        <v>365</v>
      </c>
      <c r="I32" s="148" t="s">
        <v>306</v>
      </c>
      <c r="J32" s="161" t="s">
        <v>16</v>
      </c>
      <c r="K32" s="154" t="s">
        <v>849</v>
      </c>
      <c r="L32" s="154" t="s">
        <v>16</v>
      </c>
      <c r="M32" s="154" t="s">
        <v>849</v>
      </c>
      <c r="N32" s="199" t="s">
        <v>503</v>
      </c>
    </row>
    <row r="33" spans="1:17" ht="25.5">
      <c r="A33" s="182" t="s">
        <v>665</v>
      </c>
      <c r="B33" s="147" t="s">
        <v>290</v>
      </c>
      <c r="C33" s="143" t="s">
        <v>318</v>
      </c>
      <c r="D33" s="143" t="s">
        <v>355</v>
      </c>
      <c r="E33" s="143" t="s">
        <v>291</v>
      </c>
      <c r="F33" s="143" t="s">
        <v>292</v>
      </c>
      <c r="G33" s="147">
        <v>17</v>
      </c>
      <c r="H33" s="147">
        <v>2011</v>
      </c>
      <c r="I33" s="148" t="s">
        <v>293</v>
      </c>
      <c r="J33" s="162">
        <v>105300</v>
      </c>
      <c r="K33" s="155" t="s">
        <v>843</v>
      </c>
      <c r="L33" s="155" t="s">
        <v>843</v>
      </c>
      <c r="M33" s="155" t="s">
        <v>856</v>
      </c>
      <c r="N33" s="199" t="s">
        <v>504</v>
      </c>
    </row>
    <row r="34" spans="1:17" ht="25.5">
      <c r="A34" s="182" t="s">
        <v>285</v>
      </c>
      <c r="B34" s="147" t="s">
        <v>429</v>
      </c>
      <c r="C34" s="143" t="s">
        <v>430</v>
      </c>
      <c r="D34" s="143" t="s">
        <v>431</v>
      </c>
      <c r="E34" s="143" t="s">
        <v>432</v>
      </c>
      <c r="F34" s="143"/>
      <c r="G34" s="147" t="s">
        <v>16</v>
      </c>
      <c r="H34" s="147">
        <v>2014</v>
      </c>
      <c r="I34" s="148" t="s">
        <v>433</v>
      </c>
      <c r="J34" s="162" t="s">
        <v>16</v>
      </c>
      <c r="K34" s="155" t="s">
        <v>850</v>
      </c>
      <c r="L34" s="155" t="s">
        <v>16</v>
      </c>
      <c r="M34" s="155" t="s">
        <v>16</v>
      </c>
      <c r="N34" s="199" t="s">
        <v>504</v>
      </c>
    </row>
    <row r="35" spans="1:17" ht="24">
      <c r="A35" s="182" t="s">
        <v>303</v>
      </c>
      <c r="B35" s="153" t="s">
        <v>294</v>
      </c>
      <c r="C35" s="143" t="s">
        <v>314</v>
      </c>
      <c r="D35" s="143" t="s">
        <v>356</v>
      </c>
      <c r="E35" s="143" t="s">
        <v>185</v>
      </c>
      <c r="F35" s="143" t="s">
        <v>295</v>
      </c>
      <c r="G35" s="147">
        <v>9</v>
      </c>
      <c r="H35" s="148" t="s">
        <v>358</v>
      </c>
      <c r="I35" s="148" t="s">
        <v>296</v>
      </c>
      <c r="J35" s="161">
        <v>33600</v>
      </c>
      <c r="K35" s="154" t="s">
        <v>851</v>
      </c>
      <c r="L35" s="154" t="s">
        <v>851</v>
      </c>
      <c r="M35" s="154" t="s">
        <v>851</v>
      </c>
      <c r="N35" s="199" t="s">
        <v>505</v>
      </c>
    </row>
    <row r="36" spans="1:17" ht="24.75" customHeight="1">
      <c r="A36" s="182" t="s">
        <v>362</v>
      </c>
      <c r="B36" s="153" t="s">
        <v>513</v>
      </c>
      <c r="C36" s="143" t="s">
        <v>333</v>
      </c>
      <c r="D36" s="143" t="s">
        <v>514</v>
      </c>
      <c r="E36" s="143" t="s">
        <v>291</v>
      </c>
      <c r="F36" s="143">
        <v>2143</v>
      </c>
      <c r="G36" s="147" t="s">
        <v>512</v>
      </c>
      <c r="H36" s="148" t="s">
        <v>511</v>
      </c>
      <c r="I36" s="176" t="s">
        <v>510</v>
      </c>
      <c r="J36" s="161">
        <v>201850</v>
      </c>
      <c r="K36" s="154" t="s">
        <v>852</v>
      </c>
      <c r="L36" s="154" t="s">
        <v>852</v>
      </c>
      <c r="M36" s="154" t="s">
        <v>857</v>
      </c>
      <c r="N36" s="199" t="s">
        <v>505</v>
      </c>
    </row>
    <row r="37" spans="1:17" ht="24">
      <c r="A37" s="182" t="s">
        <v>666</v>
      </c>
      <c r="B37" s="153" t="s">
        <v>300</v>
      </c>
      <c r="C37" s="143" t="s">
        <v>326</v>
      </c>
      <c r="D37" s="143" t="s">
        <v>360</v>
      </c>
      <c r="E37" s="143" t="s">
        <v>291</v>
      </c>
      <c r="F37" s="143" t="s">
        <v>301</v>
      </c>
      <c r="G37" s="147">
        <v>45</v>
      </c>
      <c r="H37" s="148" t="s">
        <v>361</v>
      </c>
      <c r="I37" s="148" t="s">
        <v>302</v>
      </c>
      <c r="J37" s="161" t="s">
        <v>16</v>
      </c>
      <c r="K37" s="154" t="s">
        <v>853</v>
      </c>
      <c r="L37" s="154" t="s">
        <v>16</v>
      </c>
      <c r="M37" s="154" t="s">
        <v>858</v>
      </c>
      <c r="N37" s="199" t="s">
        <v>506</v>
      </c>
    </row>
    <row r="38" spans="1:17" ht="26.25" thickBot="1">
      <c r="A38" s="187" t="s">
        <v>366</v>
      </c>
      <c r="B38" s="200" t="s">
        <v>297</v>
      </c>
      <c r="C38" s="201" t="s">
        <v>314</v>
      </c>
      <c r="D38" s="201" t="s">
        <v>357</v>
      </c>
      <c r="E38" s="201" t="s">
        <v>291</v>
      </c>
      <c r="F38" s="201" t="s">
        <v>298</v>
      </c>
      <c r="G38" s="184">
        <v>16</v>
      </c>
      <c r="H38" s="202" t="s">
        <v>359</v>
      </c>
      <c r="I38" s="202" t="s">
        <v>299</v>
      </c>
      <c r="J38" s="203">
        <v>34830</v>
      </c>
      <c r="K38" s="204" t="s">
        <v>854</v>
      </c>
      <c r="L38" s="204" t="s">
        <v>854</v>
      </c>
      <c r="M38" s="204" t="s">
        <v>859</v>
      </c>
      <c r="N38" s="205" t="s">
        <v>507</v>
      </c>
    </row>
    <row r="39" spans="1:17" ht="15.75" thickTop="1">
      <c r="O39" s="8"/>
      <c r="P39" s="8"/>
      <c r="Q39" s="8"/>
    </row>
    <row r="40" spans="1:17">
      <c r="O40" s="8"/>
      <c r="P40" s="8"/>
      <c r="Q40" s="8"/>
    </row>
    <row r="41" spans="1:17">
      <c r="B41" s="9" t="s">
        <v>855</v>
      </c>
      <c r="O41" s="5"/>
      <c r="P41" s="5"/>
      <c r="Q41" s="8"/>
    </row>
    <row r="42" spans="1:17">
      <c r="O42" s="8"/>
      <c r="P42" s="8"/>
      <c r="Q42" s="8"/>
    </row>
    <row r="43" spans="1:17">
      <c r="O43" s="8"/>
      <c r="P43" s="8"/>
      <c r="Q43" s="8"/>
    </row>
    <row r="79" spans="1:14">
      <c r="A79" s="139"/>
      <c r="B79" s="139" t="s">
        <v>813</v>
      </c>
      <c r="C79" s="139"/>
      <c r="D79" s="139"/>
      <c r="E79" s="139"/>
      <c r="F79" s="159"/>
      <c r="G79" s="139"/>
      <c r="H79" s="139"/>
      <c r="I79" s="139"/>
      <c r="J79" s="164"/>
      <c r="K79" s="139"/>
      <c r="L79" s="139"/>
      <c r="M79" s="139"/>
      <c r="N79" s="139"/>
    </row>
  </sheetData>
  <phoneticPr fontId="2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36"/>
  <sheetViews>
    <sheetView workbookViewId="0">
      <selection activeCell="J58" sqref="J58"/>
    </sheetView>
  </sheetViews>
  <sheetFormatPr defaultRowHeight="15"/>
  <cols>
    <col min="1" max="2" width="9.140625" style="177"/>
    <col min="3" max="3" width="15.85546875" style="177" customWidth="1"/>
    <col min="4" max="8" width="9.140625" style="177"/>
    <col min="9" max="9" width="17" style="177" customWidth="1"/>
    <col min="10" max="10" width="9.42578125" style="177" bestFit="1" customWidth="1"/>
    <col min="11" max="13" width="9.140625" style="177"/>
    <col min="14" max="14" width="32.7109375" style="177" customWidth="1"/>
  </cols>
  <sheetData>
    <row r="1" spans="1:14" ht="27" thickTop="1" thickBot="1">
      <c r="A1" s="196" t="s">
        <v>0</v>
      </c>
      <c r="B1" s="197" t="s">
        <v>36</v>
      </c>
      <c r="C1" s="197" t="s">
        <v>37</v>
      </c>
      <c r="D1" s="197" t="s">
        <v>38</v>
      </c>
      <c r="E1" s="197" t="s">
        <v>39</v>
      </c>
      <c r="F1" s="197" t="s">
        <v>40</v>
      </c>
      <c r="G1" s="197" t="s">
        <v>41</v>
      </c>
      <c r="H1" s="197" t="s">
        <v>61</v>
      </c>
      <c r="I1" s="197" t="s">
        <v>42</v>
      </c>
      <c r="J1" s="197" t="s">
        <v>62</v>
      </c>
      <c r="K1" s="197" t="s">
        <v>43</v>
      </c>
      <c r="L1" s="197" t="s">
        <v>44</v>
      </c>
      <c r="M1" s="197" t="s">
        <v>354</v>
      </c>
      <c r="N1" s="198" t="s">
        <v>25</v>
      </c>
    </row>
    <row r="2" spans="1:14" ht="26.25" thickTop="1">
      <c r="A2" s="190" t="s">
        <v>10</v>
      </c>
      <c r="B2" s="191" t="s">
        <v>307</v>
      </c>
      <c r="C2" s="145" t="s">
        <v>318</v>
      </c>
      <c r="D2" s="145" t="s">
        <v>367</v>
      </c>
      <c r="E2" s="145" t="s">
        <v>181</v>
      </c>
      <c r="F2" s="192" t="s">
        <v>308</v>
      </c>
      <c r="G2" s="144">
        <v>7</v>
      </c>
      <c r="H2" s="146" t="s">
        <v>370</v>
      </c>
      <c r="I2" s="193" t="s">
        <v>309</v>
      </c>
      <c r="J2" s="194">
        <v>29800</v>
      </c>
      <c r="K2" s="194" t="s">
        <v>310</v>
      </c>
      <c r="L2" s="194" t="s">
        <v>310</v>
      </c>
      <c r="M2" s="194" t="s">
        <v>310</v>
      </c>
      <c r="N2" s="195" t="s">
        <v>508</v>
      </c>
    </row>
    <row r="3" spans="1:14" ht="25.5">
      <c r="A3" s="182" t="s">
        <v>11</v>
      </c>
      <c r="B3" s="165" t="s">
        <v>16</v>
      </c>
      <c r="C3" s="143" t="s">
        <v>368</v>
      </c>
      <c r="D3" s="143">
        <v>745</v>
      </c>
      <c r="E3" s="143" t="s">
        <v>369</v>
      </c>
      <c r="F3" s="147" t="s">
        <v>16</v>
      </c>
      <c r="G3" s="147" t="s">
        <v>16</v>
      </c>
      <c r="H3" s="148" t="s">
        <v>16</v>
      </c>
      <c r="I3" s="157" t="s">
        <v>311</v>
      </c>
      <c r="J3" s="155" t="s">
        <v>16</v>
      </c>
      <c r="K3" s="155" t="s">
        <v>312</v>
      </c>
      <c r="L3" s="155" t="s">
        <v>16</v>
      </c>
      <c r="M3" s="166" t="s">
        <v>16</v>
      </c>
      <c r="N3" s="183" t="s">
        <v>508</v>
      </c>
    </row>
    <row r="4" spans="1:14" ht="25.5">
      <c r="A4" s="182" t="s">
        <v>12</v>
      </c>
      <c r="B4" s="167" t="s">
        <v>488</v>
      </c>
      <c r="C4" s="143" t="s">
        <v>489</v>
      </c>
      <c r="D4" s="143" t="s">
        <v>490</v>
      </c>
      <c r="E4" s="143" t="s">
        <v>181</v>
      </c>
      <c r="F4" s="147" t="s">
        <v>646</v>
      </c>
      <c r="G4" s="147">
        <v>6</v>
      </c>
      <c r="H4" s="148" t="s">
        <v>491</v>
      </c>
      <c r="I4" s="158" t="s">
        <v>644</v>
      </c>
      <c r="J4" s="155">
        <v>13300</v>
      </c>
      <c r="K4" s="143" t="s">
        <v>645</v>
      </c>
      <c r="L4" s="143" t="s">
        <v>645</v>
      </c>
      <c r="M4" s="143" t="s">
        <v>645</v>
      </c>
      <c r="N4" s="188" t="s">
        <v>509</v>
      </c>
    </row>
    <row r="5" spans="1:14" ht="25.5">
      <c r="A5" s="182" t="s">
        <v>13</v>
      </c>
      <c r="B5" s="166" t="s">
        <v>500</v>
      </c>
      <c r="C5" s="166" t="s">
        <v>501</v>
      </c>
      <c r="D5" s="166" t="s">
        <v>499</v>
      </c>
      <c r="E5" s="166" t="s">
        <v>498</v>
      </c>
      <c r="F5" s="169" t="s">
        <v>647</v>
      </c>
      <c r="G5" s="166">
        <v>1</v>
      </c>
      <c r="H5" s="166">
        <v>1990</v>
      </c>
      <c r="I5" s="166" t="s">
        <v>502</v>
      </c>
      <c r="J5" s="166" t="s">
        <v>16</v>
      </c>
      <c r="K5" s="170" t="s">
        <v>643</v>
      </c>
      <c r="L5" s="170" t="s">
        <v>16</v>
      </c>
      <c r="M5" s="170" t="s">
        <v>643</v>
      </c>
      <c r="N5" s="188" t="s">
        <v>509</v>
      </c>
    </row>
    <row r="6" spans="1:14" ht="25.5">
      <c r="A6" s="182" t="s">
        <v>14</v>
      </c>
      <c r="B6" s="166" t="s">
        <v>493</v>
      </c>
      <c r="C6" s="166" t="s">
        <v>494</v>
      </c>
      <c r="D6" s="166" t="s">
        <v>495</v>
      </c>
      <c r="E6" s="166" t="s">
        <v>497</v>
      </c>
      <c r="F6" s="169" t="s">
        <v>655</v>
      </c>
      <c r="G6" s="166">
        <v>1</v>
      </c>
      <c r="H6" s="166">
        <v>1989</v>
      </c>
      <c r="I6" s="166" t="s">
        <v>496</v>
      </c>
      <c r="J6" s="166" t="s">
        <v>16</v>
      </c>
      <c r="K6" s="170" t="s">
        <v>654</v>
      </c>
      <c r="L6" s="170" t="s">
        <v>16</v>
      </c>
      <c r="M6" s="170" t="s">
        <v>654</v>
      </c>
      <c r="N6" s="188" t="s">
        <v>509</v>
      </c>
    </row>
    <row r="7" spans="1:14" ht="25.5">
      <c r="A7" s="182" t="s">
        <v>15</v>
      </c>
      <c r="B7" s="166" t="s">
        <v>648</v>
      </c>
      <c r="C7" s="166" t="s">
        <v>649</v>
      </c>
      <c r="D7" s="166" t="s">
        <v>650</v>
      </c>
      <c r="E7" s="166" t="s">
        <v>651</v>
      </c>
      <c r="F7" s="169" t="s">
        <v>652</v>
      </c>
      <c r="G7" s="166" t="s">
        <v>16</v>
      </c>
      <c r="H7" s="166">
        <v>1995</v>
      </c>
      <c r="I7" s="166">
        <v>619</v>
      </c>
      <c r="J7" s="166" t="s">
        <v>16</v>
      </c>
      <c r="K7" s="170" t="s">
        <v>653</v>
      </c>
      <c r="L7" s="166" t="s">
        <v>16</v>
      </c>
      <c r="M7" s="171" t="s">
        <v>16</v>
      </c>
      <c r="N7" s="188" t="s">
        <v>509</v>
      </c>
    </row>
    <row r="8" spans="1:14" ht="25.5">
      <c r="A8" s="182" t="s">
        <v>17</v>
      </c>
      <c r="B8" s="138" t="s">
        <v>675</v>
      </c>
      <c r="C8" s="138" t="s">
        <v>676</v>
      </c>
      <c r="D8" s="138"/>
      <c r="E8" s="138" t="s">
        <v>677</v>
      </c>
      <c r="F8" s="138" t="s">
        <v>678</v>
      </c>
      <c r="G8" s="138">
        <v>3</v>
      </c>
      <c r="H8" s="138">
        <v>1992</v>
      </c>
      <c r="I8" s="138" t="s">
        <v>679</v>
      </c>
      <c r="J8" s="172">
        <v>34200</v>
      </c>
      <c r="K8" s="170" t="s">
        <v>680</v>
      </c>
      <c r="L8" s="170" t="s">
        <v>680</v>
      </c>
      <c r="M8" s="170" t="s">
        <v>680</v>
      </c>
      <c r="N8" s="183" t="s">
        <v>681</v>
      </c>
    </row>
    <row r="9" spans="1:14" ht="25.5">
      <c r="A9" s="182" t="s">
        <v>18</v>
      </c>
      <c r="B9" s="138" t="s">
        <v>682</v>
      </c>
      <c r="C9" s="138" t="s">
        <v>683</v>
      </c>
      <c r="D9" s="138" t="s">
        <v>684</v>
      </c>
      <c r="E9" s="138" t="s">
        <v>685</v>
      </c>
      <c r="F9" s="138" t="s">
        <v>686</v>
      </c>
      <c r="G9" s="138">
        <v>1</v>
      </c>
      <c r="H9" s="138">
        <v>1995</v>
      </c>
      <c r="I9" s="138">
        <v>83551</v>
      </c>
      <c r="J9" s="173" t="s">
        <v>16</v>
      </c>
      <c r="K9" s="170" t="s">
        <v>680</v>
      </c>
      <c r="L9" s="170" t="s">
        <v>16</v>
      </c>
      <c r="M9" s="170" t="s">
        <v>680</v>
      </c>
      <c r="N9" s="183" t="s">
        <v>681</v>
      </c>
    </row>
    <row r="10" spans="1:14" ht="25.5">
      <c r="A10" s="182" t="s">
        <v>19</v>
      </c>
      <c r="B10" s="138"/>
      <c r="C10" s="138" t="s">
        <v>687</v>
      </c>
      <c r="D10" s="138"/>
      <c r="E10" s="138" t="s">
        <v>677</v>
      </c>
      <c r="F10" s="138"/>
      <c r="G10" s="138">
        <v>1</v>
      </c>
      <c r="H10" s="138">
        <v>1960</v>
      </c>
      <c r="I10" s="138"/>
      <c r="J10" s="174" t="s">
        <v>16</v>
      </c>
      <c r="K10" s="170" t="s">
        <v>680</v>
      </c>
      <c r="L10" s="138" t="s">
        <v>16</v>
      </c>
      <c r="M10" s="170" t="s">
        <v>680</v>
      </c>
      <c r="N10" s="183" t="s">
        <v>681</v>
      </c>
    </row>
    <row r="11" spans="1:14" ht="25.5">
      <c r="A11" s="182" t="s">
        <v>20</v>
      </c>
      <c r="B11" s="138"/>
      <c r="C11" s="138" t="s">
        <v>688</v>
      </c>
      <c r="D11" s="138"/>
      <c r="E11" s="138" t="s">
        <v>677</v>
      </c>
      <c r="F11" s="138"/>
      <c r="G11" s="138">
        <v>1</v>
      </c>
      <c r="H11" s="138">
        <v>1993</v>
      </c>
      <c r="I11" s="138"/>
      <c r="J11" s="173" t="s">
        <v>16</v>
      </c>
      <c r="K11" s="170" t="s">
        <v>680</v>
      </c>
      <c r="L11" s="138" t="s">
        <v>16</v>
      </c>
      <c r="M11" s="170" t="s">
        <v>680</v>
      </c>
      <c r="N11" s="183" t="s">
        <v>681</v>
      </c>
    </row>
    <row r="12" spans="1:14" ht="25.5">
      <c r="A12" s="182" t="s">
        <v>21</v>
      </c>
      <c r="B12" s="138"/>
      <c r="C12" s="138" t="s">
        <v>689</v>
      </c>
      <c r="D12" s="138"/>
      <c r="E12" s="138" t="s">
        <v>677</v>
      </c>
      <c r="F12" s="138"/>
      <c r="G12" s="138">
        <v>1</v>
      </c>
      <c r="H12" s="138"/>
      <c r="I12" s="138"/>
      <c r="J12" s="173" t="s">
        <v>16</v>
      </c>
      <c r="K12" s="170" t="s">
        <v>680</v>
      </c>
      <c r="L12" s="138" t="s">
        <v>16</v>
      </c>
      <c r="M12" s="170" t="s">
        <v>680</v>
      </c>
      <c r="N12" s="183" t="s">
        <v>681</v>
      </c>
    </row>
    <row r="13" spans="1:14" ht="38.25">
      <c r="A13" s="182" t="s">
        <v>22</v>
      </c>
      <c r="B13" s="138" t="s">
        <v>690</v>
      </c>
      <c r="C13" s="138" t="s">
        <v>691</v>
      </c>
      <c r="D13" s="138" t="s">
        <v>692</v>
      </c>
      <c r="E13" s="138" t="s">
        <v>693</v>
      </c>
      <c r="F13" s="138">
        <v>1590</v>
      </c>
      <c r="G13" s="138" t="s">
        <v>16</v>
      </c>
      <c r="H13" s="138">
        <v>2001</v>
      </c>
      <c r="I13" s="138" t="s">
        <v>694</v>
      </c>
      <c r="J13" s="173" t="s">
        <v>16</v>
      </c>
      <c r="K13" s="170" t="s">
        <v>680</v>
      </c>
      <c r="L13" s="138" t="s">
        <v>16</v>
      </c>
      <c r="M13" s="170" t="s">
        <v>16</v>
      </c>
      <c r="N13" s="183" t="s">
        <v>681</v>
      </c>
    </row>
    <row r="14" spans="1:14" ht="25.5">
      <c r="A14" s="182" t="s">
        <v>155</v>
      </c>
      <c r="B14" s="138" t="s">
        <v>695</v>
      </c>
      <c r="C14" s="138" t="s">
        <v>696</v>
      </c>
      <c r="D14" s="138"/>
      <c r="E14" s="138" t="s">
        <v>697</v>
      </c>
      <c r="F14" s="138"/>
      <c r="G14" s="138" t="s">
        <v>16</v>
      </c>
      <c r="H14" s="138">
        <v>2004</v>
      </c>
      <c r="I14" s="138" t="s">
        <v>822</v>
      </c>
      <c r="J14" s="175" t="s">
        <v>16</v>
      </c>
      <c r="K14" s="170" t="s">
        <v>680</v>
      </c>
      <c r="L14" s="138" t="s">
        <v>16</v>
      </c>
      <c r="M14" s="170" t="s">
        <v>16</v>
      </c>
      <c r="N14" s="183" t="s">
        <v>681</v>
      </c>
    </row>
    <row r="15" spans="1:14" ht="25.5">
      <c r="A15" s="182" t="s">
        <v>156</v>
      </c>
      <c r="B15" s="138" t="s">
        <v>698</v>
      </c>
      <c r="C15" s="138" t="s">
        <v>699</v>
      </c>
      <c r="D15" s="138" t="s">
        <v>700</v>
      </c>
      <c r="E15" s="138" t="s">
        <v>701</v>
      </c>
      <c r="F15" s="138">
        <v>4000</v>
      </c>
      <c r="G15" s="138" t="s">
        <v>16</v>
      </c>
      <c r="H15" s="138">
        <v>1984</v>
      </c>
      <c r="I15" s="138">
        <v>8639</v>
      </c>
      <c r="J15" s="175" t="s">
        <v>16</v>
      </c>
      <c r="K15" s="170" t="s">
        <v>680</v>
      </c>
      <c r="L15" s="138" t="s">
        <v>16</v>
      </c>
      <c r="M15" s="170" t="s">
        <v>16</v>
      </c>
      <c r="N15" s="183" t="s">
        <v>681</v>
      </c>
    </row>
    <row r="16" spans="1:14" ht="25.5">
      <c r="A16" s="182" t="s">
        <v>157</v>
      </c>
      <c r="B16" s="138" t="s">
        <v>702</v>
      </c>
      <c r="C16" s="138" t="s">
        <v>703</v>
      </c>
      <c r="D16" s="138" t="s">
        <v>704</v>
      </c>
      <c r="E16" s="138" t="s">
        <v>705</v>
      </c>
      <c r="F16" s="138">
        <v>4000</v>
      </c>
      <c r="G16" s="138" t="s">
        <v>16</v>
      </c>
      <c r="H16" s="138">
        <v>1984</v>
      </c>
      <c r="I16" s="138">
        <v>8624</v>
      </c>
      <c r="J16" s="173" t="s">
        <v>16</v>
      </c>
      <c r="K16" s="170" t="s">
        <v>680</v>
      </c>
      <c r="L16" s="138" t="s">
        <v>16</v>
      </c>
      <c r="M16" s="138" t="s">
        <v>16</v>
      </c>
      <c r="N16" s="183" t="s">
        <v>681</v>
      </c>
    </row>
    <row r="17" spans="1:14" ht="25.5">
      <c r="A17" s="182" t="s">
        <v>224</v>
      </c>
      <c r="B17" s="138" t="s">
        <v>706</v>
      </c>
      <c r="C17" s="138" t="s">
        <v>699</v>
      </c>
      <c r="D17" s="138"/>
      <c r="E17" s="138" t="s">
        <v>697</v>
      </c>
      <c r="F17" s="138"/>
      <c r="G17" s="138"/>
      <c r="H17" s="138">
        <v>1984</v>
      </c>
      <c r="I17" s="138" t="s">
        <v>823</v>
      </c>
      <c r="J17" s="173" t="s">
        <v>16</v>
      </c>
      <c r="K17" s="170" t="s">
        <v>680</v>
      </c>
      <c r="L17" s="138" t="s">
        <v>16</v>
      </c>
      <c r="M17" s="138" t="s">
        <v>16</v>
      </c>
      <c r="N17" s="183" t="s">
        <v>681</v>
      </c>
    </row>
    <row r="18" spans="1:14" ht="25.5">
      <c r="A18" s="182" t="s">
        <v>313</v>
      </c>
      <c r="B18" s="138" t="s">
        <v>707</v>
      </c>
      <c r="C18" s="138" t="s">
        <v>699</v>
      </c>
      <c r="D18" s="138" t="s">
        <v>708</v>
      </c>
      <c r="E18" s="138" t="s">
        <v>705</v>
      </c>
      <c r="F18" s="138" t="s">
        <v>709</v>
      </c>
      <c r="G18" s="138" t="s">
        <v>16</v>
      </c>
      <c r="H18" s="138">
        <v>1978</v>
      </c>
      <c r="I18" s="138" t="s">
        <v>710</v>
      </c>
      <c r="J18" s="173" t="s">
        <v>16</v>
      </c>
      <c r="K18" s="170" t="s">
        <v>680</v>
      </c>
      <c r="L18" s="138" t="s">
        <v>16</v>
      </c>
      <c r="M18" s="138" t="s">
        <v>16</v>
      </c>
      <c r="N18" s="183" t="s">
        <v>681</v>
      </c>
    </row>
    <row r="19" spans="1:14" ht="25.5">
      <c r="A19" s="182" t="s">
        <v>228</v>
      </c>
      <c r="B19" s="138" t="s">
        <v>711</v>
      </c>
      <c r="C19" s="138" t="s">
        <v>712</v>
      </c>
      <c r="D19" s="138"/>
      <c r="E19" s="138" t="s">
        <v>713</v>
      </c>
      <c r="F19" s="138"/>
      <c r="G19" s="138">
        <v>1</v>
      </c>
      <c r="H19" s="138">
        <v>1986</v>
      </c>
      <c r="I19" s="138">
        <v>826693</v>
      </c>
      <c r="J19" s="173" t="s">
        <v>16</v>
      </c>
      <c r="K19" s="170" t="s">
        <v>680</v>
      </c>
      <c r="L19" s="138" t="s">
        <v>16</v>
      </c>
      <c r="M19" s="170" t="s">
        <v>680</v>
      </c>
      <c r="N19" s="183" t="s">
        <v>681</v>
      </c>
    </row>
    <row r="20" spans="1:14" ht="25.5">
      <c r="A20" s="182" t="s">
        <v>232</v>
      </c>
      <c r="B20" s="138" t="s">
        <v>714</v>
      </c>
      <c r="C20" s="138" t="s">
        <v>712</v>
      </c>
      <c r="D20" s="138" t="s">
        <v>715</v>
      </c>
      <c r="E20" s="138" t="s">
        <v>713</v>
      </c>
      <c r="F20" s="138" t="s">
        <v>716</v>
      </c>
      <c r="G20" s="138">
        <v>1</v>
      </c>
      <c r="H20" s="138">
        <v>1986</v>
      </c>
      <c r="I20" s="138">
        <v>574502</v>
      </c>
      <c r="J20" s="173" t="s">
        <v>16</v>
      </c>
      <c r="K20" s="170" t="s">
        <v>680</v>
      </c>
      <c r="L20" s="138" t="s">
        <v>16</v>
      </c>
      <c r="M20" s="170" t="s">
        <v>680</v>
      </c>
      <c r="N20" s="183" t="s">
        <v>681</v>
      </c>
    </row>
    <row r="21" spans="1:14" ht="25.5">
      <c r="A21" s="182" t="s">
        <v>236</v>
      </c>
      <c r="B21" s="138" t="s">
        <v>717</v>
      </c>
      <c r="C21" s="138" t="s">
        <v>712</v>
      </c>
      <c r="D21" s="138" t="s">
        <v>718</v>
      </c>
      <c r="E21" s="138" t="s">
        <v>713</v>
      </c>
      <c r="F21" s="138" t="s">
        <v>719</v>
      </c>
      <c r="G21" s="138">
        <v>1</v>
      </c>
      <c r="H21" s="138">
        <v>1985</v>
      </c>
      <c r="I21" s="138">
        <v>363718</v>
      </c>
      <c r="J21" s="173" t="s">
        <v>16</v>
      </c>
      <c r="K21" s="170" t="s">
        <v>680</v>
      </c>
      <c r="L21" s="138" t="s">
        <v>16</v>
      </c>
      <c r="M21" s="170" t="s">
        <v>680</v>
      </c>
      <c r="N21" s="183" t="s">
        <v>681</v>
      </c>
    </row>
    <row r="22" spans="1:14" ht="25.5">
      <c r="A22" s="182" t="s">
        <v>239</v>
      </c>
      <c r="B22" s="138"/>
      <c r="C22" s="138" t="s">
        <v>720</v>
      </c>
      <c r="D22" s="138"/>
      <c r="E22" s="138" t="s">
        <v>713</v>
      </c>
      <c r="F22" s="138"/>
      <c r="G22" s="138">
        <v>1</v>
      </c>
      <c r="H22" s="138">
        <v>1996</v>
      </c>
      <c r="I22" s="138"/>
      <c r="J22" s="173" t="s">
        <v>16</v>
      </c>
      <c r="K22" s="170" t="s">
        <v>680</v>
      </c>
      <c r="L22" s="138" t="s">
        <v>16</v>
      </c>
      <c r="M22" s="170" t="s">
        <v>680</v>
      </c>
      <c r="N22" s="183" t="s">
        <v>681</v>
      </c>
    </row>
    <row r="23" spans="1:14" ht="25.5">
      <c r="A23" s="182" t="s">
        <v>243</v>
      </c>
      <c r="B23" s="138" t="s">
        <v>721</v>
      </c>
      <c r="C23" s="138" t="s">
        <v>722</v>
      </c>
      <c r="D23" s="138" t="s">
        <v>723</v>
      </c>
      <c r="E23" s="138" t="s">
        <v>724</v>
      </c>
      <c r="F23" s="138" t="s">
        <v>725</v>
      </c>
      <c r="G23" s="138">
        <v>7</v>
      </c>
      <c r="H23" s="138">
        <v>2001</v>
      </c>
      <c r="I23" s="138" t="s">
        <v>726</v>
      </c>
      <c r="J23" s="173">
        <v>10800</v>
      </c>
      <c r="K23" s="138" t="s">
        <v>727</v>
      </c>
      <c r="L23" s="138" t="s">
        <v>727</v>
      </c>
      <c r="M23" s="138" t="s">
        <v>727</v>
      </c>
      <c r="N23" s="183" t="s">
        <v>681</v>
      </c>
    </row>
    <row r="24" spans="1:14" ht="25.5">
      <c r="A24" s="182" t="s">
        <v>249</v>
      </c>
      <c r="B24" s="138" t="s">
        <v>728</v>
      </c>
      <c r="C24" s="138" t="s">
        <v>729</v>
      </c>
      <c r="D24" s="138" t="s">
        <v>730</v>
      </c>
      <c r="E24" s="138" t="s">
        <v>731</v>
      </c>
      <c r="F24" s="138" t="s">
        <v>732</v>
      </c>
      <c r="G24" s="138">
        <v>9</v>
      </c>
      <c r="H24" s="138">
        <v>1995</v>
      </c>
      <c r="I24" s="138" t="s">
        <v>824</v>
      </c>
      <c r="J24" s="173" t="s">
        <v>16</v>
      </c>
      <c r="K24" s="138" t="s">
        <v>733</v>
      </c>
      <c r="L24" s="138" t="s">
        <v>16</v>
      </c>
      <c r="M24" s="138" t="s">
        <v>733</v>
      </c>
      <c r="N24" s="183" t="s">
        <v>681</v>
      </c>
    </row>
    <row r="25" spans="1:14" ht="25.5">
      <c r="A25" s="182" t="s">
        <v>253</v>
      </c>
      <c r="B25" s="138" t="s">
        <v>734</v>
      </c>
      <c r="C25" s="138" t="s">
        <v>735</v>
      </c>
      <c r="D25" s="138" t="s">
        <v>736</v>
      </c>
      <c r="E25" s="138" t="s">
        <v>737</v>
      </c>
      <c r="F25" s="138">
        <v>5958</v>
      </c>
      <c r="G25" s="138">
        <v>2</v>
      </c>
      <c r="H25" s="138">
        <v>1992</v>
      </c>
      <c r="I25" s="138" t="s">
        <v>738</v>
      </c>
      <c r="J25" s="173" t="s">
        <v>16</v>
      </c>
      <c r="K25" s="138" t="s">
        <v>739</v>
      </c>
      <c r="L25" s="138" t="s">
        <v>16</v>
      </c>
      <c r="M25" s="138" t="s">
        <v>739</v>
      </c>
      <c r="N25" s="183" t="s">
        <v>681</v>
      </c>
    </row>
    <row r="26" spans="1:14" ht="38.25">
      <c r="A26" s="182" t="s">
        <v>257</v>
      </c>
      <c r="B26" s="138" t="s">
        <v>740</v>
      </c>
      <c r="C26" s="138" t="s">
        <v>735</v>
      </c>
      <c r="D26" s="138" t="s">
        <v>741</v>
      </c>
      <c r="E26" s="138" t="s">
        <v>742</v>
      </c>
      <c r="F26" s="138" t="s">
        <v>743</v>
      </c>
      <c r="G26" s="138">
        <v>3</v>
      </c>
      <c r="H26" s="138">
        <v>1991</v>
      </c>
      <c r="I26" s="138" t="s">
        <v>744</v>
      </c>
      <c r="J26" s="173" t="s">
        <v>16</v>
      </c>
      <c r="K26" s="138" t="s">
        <v>739</v>
      </c>
      <c r="L26" s="138" t="s">
        <v>16</v>
      </c>
      <c r="M26" s="138" t="s">
        <v>739</v>
      </c>
      <c r="N26" s="183" t="s">
        <v>681</v>
      </c>
    </row>
    <row r="27" spans="1:14" ht="25.5">
      <c r="A27" s="182" t="s">
        <v>261</v>
      </c>
      <c r="B27" s="138" t="s">
        <v>745</v>
      </c>
      <c r="C27" s="138" t="s">
        <v>746</v>
      </c>
      <c r="D27" s="138" t="s">
        <v>747</v>
      </c>
      <c r="E27" s="138" t="s">
        <v>748</v>
      </c>
      <c r="F27" s="138" t="s">
        <v>749</v>
      </c>
      <c r="G27" s="138">
        <v>1</v>
      </c>
      <c r="H27" s="138">
        <v>1999</v>
      </c>
      <c r="I27" s="138" t="s">
        <v>750</v>
      </c>
      <c r="J27" s="173" t="s">
        <v>16</v>
      </c>
      <c r="K27" s="138" t="s">
        <v>751</v>
      </c>
      <c r="L27" s="138" t="s">
        <v>16</v>
      </c>
      <c r="M27" s="138" t="s">
        <v>751</v>
      </c>
      <c r="N27" s="183" t="s">
        <v>681</v>
      </c>
    </row>
    <row r="28" spans="1:14" ht="25.5">
      <c r="A28" s="182" t="s">
        <v>263</v>
      </c>
      <c r="B28" s="138" t="s">
        <v>752</v>
      </c>
      <c r="C28" s="138" t="s">
        <v>722</v>
      </c>
      <c r="D28" s="138" t="s">
        <v>753</v>
      </c>
      <c r="E28" s="138" t="s">
        <v>754</v>
      </c>
      <c r="F28" s="138" t="s">
        <v>755</v>
      </c>
      <c r="G28" s="138">
        <v>2</v>
      </c>
      <c r="H28" s="138">
        <v>2005</v>
      </c>
      <c r="I28" s="138" t="s">
        <v>756</v>
      </c>
      <c r="J28" s="173" t="s">
        <v>16</v>
      </c>
      <c r="K28" s="138" t="s">
        <v>757</v>
      </c>
      <c r="L28" s="138"/>
      <c r="M28" s="138" t="s">
        <v>757</v>
      </c>
      <c r="N28" s="183" t="s">
        <v>681</v>
      </c>
    </row>
    <row r="29" spans="1:14" ht="25.5">
      <c r="A29" s="182" t="s">
        <v>267</v>
      </c>
      <c r="B29" s="138" t="s">
        <v>758</v>
      </c>
      <c r="C29" s="138" t="s">
        <v>759</v>
      </c>
      <c r="D29" s="138" t="s">
        <v>760</v>
      </c>
      <c r="E29" s="138" t="s">
        <v>724</v>
      </c>
      <c r="F29" s="138" t="s">
        <v>761</v>
      </c>
      <c r="G29" s="138">
        <v>6</v>
      </c>
      <c r="H29" s="138">
        <v>1997</v>
      </c>
      <c r="I29" s="138" t="s">
        <v>762</v>
      </c>
      <c r="J29" s="173" t="s">
        <v>16</v>
      </c>
      <c r="K29" s="138" t="s">
        <v>763</v>
      </c>
      <c r="L29" s="138"/>
      <c r="M29" s="138" t="s">
        <v>763</v>
      </c>
      <c r="N29" s="183" t="s">
        <v>681</v>
      </c>
    </row>
    <row r="30" spans="1:14" ht="25.5">
      <c r="A30" s="182" t="s">
        <v>270</v>
      </c>
      <c r="B30" s="138" t="s">
        <v>764</v>
      </c>
      <c r="C30" s="138" t="s">
        <v>765</v>
      </c>
      <c r="D30" s="138" t="s">
        <v>766</v>
      </c>
      <c r="E30" s="138" t="s">
        <v>767</v>
      </c>
      <c r="F30" s="138">
        <v>2820</v>
      </c>
      <c r="G30" s="138" t="s">
        <v>16</v>
      </c>
      <c r="H30" s="138">
        <v>2005</v>
      </c>
      <c r="I30" s="138" t="s">
        <v>768</v>
      </c>
      <c r="J30" s="173" t="s">
        <v>16</v>
      </c>
      <c r="K30" s="138" t="s">
        <v>769</v>
      </c>
      <c r="L30" s="138" t="s">
        <v>16</v>
      </c>
      <c r="M30" s="138" t="s">
        <v>16</v>
      </c>
      <c r="N30" s="183" t="s">
        <v>681</v>
      </c>
    </row>
    <row r="31" spans="1:14" ht="25.5">
      <c r="A31" s="182" t="s">
        <v>273</v>
      </c>
      <c r="B31" s="138" t="s">
        <v>770</v>
      </c>
      <c r="C31" s="138" t="s">
        <v>771</v>
      </c>
      <c r="D31" s="138" t="s">
        <v>772</v>
      </c>
      <c r="E31" s="138" t="s">
        <v>767</v>
      </c>
      <c r="F31" s="138">
        <v>4000</v>
      </c>
      <c r="G31" s="138" t="s">
        <v>16</v>
      </c>
      <c r="H31" s="138">
        <v>2011</v>
      </c>
      <c r="I31" s="138" t="s">
        <v>773</v>
      </c>
      <c r="J31" s="173" t="s">
        <v>16</v>
      </c>
      <c r="K31" s="138" t="s">
        <v>774</v>
      </c>
      <c r="L31" s="138" t="s">
        <v>16</v>
      </c>
      <c r="M31" s="138" t="s">
        <v>16</v>
      </c>
      <c r="N31" s="183" t="s">
        <v>681</v>
      </c>
    </row>
    <row r="32" spans="1:14" ht="51">
      <c r="A32" s="182" t="s">
        <v>278</v>
      </c>
      <c r="B32" s="138" t="s">
        <v>775</v>
      </c>
      <c r="C32" s="138" t="s">
        <v>776</v>
      </c>
      <c r="D32" s="138" t="s">
        <v>777</v>
      </c>
      <c r="E32" s="138" t="s">
        <v>778</v>
      </c>
      <c r="F32" s="138"/>
      <c r="G32" s="138"/>
      <c r="H32" s="138">
        <v>2008</v>
      </c>
      <c r="I32" s="138" t="s">
        <v>825</v>
      </c>
      <c r="J32" s="173" t="s">
        <v>16</v>
      </c>
      <c r="K32" s="138" t="s">
        <v>779</v>
      </c>
      <c r="L32" s="138" t="s">
        <v>16</v>
      </c>
      <c r="M32" s="138" t="s">
        <v>779</v>
      </c>
      <c r="N32" s="183" t="s">
        <v>681</v>
      </c>
    </row>
    <row r="33" spans="1:14" ht="25.5">
      <c r="A33" s="182" t="s">
        <v>665</v>
      </c>
      <c r="B33" s="138"/>
      <c r="C33" s="138" t="s">
        <v>780</v>
      </c>
      <c r="D33" s="138"/>
      <c r="E33" s="138" t="s">
        <v>781</v>
      </c>
      <c r="F33" s="138"/>
      <c r="G33" s="138">
        <v>1</v>
      </c>
      <c r="H33" s="138"/>
      <c r="I33" s="138"/>
      <c r="J33" s="173" t="s">
        <v>16</v>
      </c>
      <c r="K33" s="138" t="s">
        <v>782</v>
      </c>
      <c r="L33" s="138" t="s">
        <v>16</v>
      </c>
      <c r="M33" s="138" t="s">
        <v>782</v>
      </c>
      <c r="N33" s="183" t="s">
        <v>681</v>
      </c>
    </row>
    <row r="34" spans="1:14" ht="25.5">
      <c r="A34" s="182" t="s">
        <v>285</v>
      </c>
      <c r="B34" s="138" t="s">
        <v>783</v>
      </c>
      <c r="C34" s="138" t="s">
        <v>321</v>
      </c>
      <c r="D34" s="138"/>
      <c r="E34" s="138" t="s">
        <v>754</v>
      </c>
      <c r="F34" s="138"/>
      <c r="G34" s="138">
        <v>2</v>
      </c>
      <c r="H34" s="138">
        <v>1990</v>
      </c>
      <c r="I34" s="138" t="s">
        <v>826</v>
      </c>
      <c r="J34" s="173" t="s">
        <v>16</v>
      </c>
      <c r="K34" s="138" t="s">
        <v>784</v>
      </c>
      <c r="L34" s="138" t="s">
        <v>16</v>
      </c>
      <c r="M34" s="138" t="s">
        <v>784</v>
      </c>
      <c r="N34" s="183" t="s">
        <v>681</v>
      </c>
    </row>
    <row r="35" spans="1:14" ht="25.5">
      <c r="A35" s="182" t="s">
        <v>303</v>
      </c>
      <c r="B35" s="138" t="s">
        <v>785</v>
      </c>
      <c r="C35" s="138" t="s">
        <v>722</v>
      </c>
      <c r="D35" s="138" t="s">
        <v>786</v>
      </c>
      <c r="E35" s="138" t="s">
        <v>754</v>
      </c>
      <c r="F35" s="138" t="s">
        <v>787</v>
      </c>
      <c r="G35" s="138">
        <v>3</v>
      </c>
      <c r="H35" s="138">
        <v>2006</v>
      </c>
      <c r="I35" s="138" t="s">
        <v>788</v>
      </c>
      <c r="J35" s="173">
        <v>36000</v>
      </c>
      <c r="K35" s="138" t="s">
        <v>789</v>
      </c>
      <c r="L35" s="138" t="s">
        <v>789</v>
      </c>
      <c r="M35" s="138" t="s">
        <v>789</v>
      </c>
      <c r="N35" s="183" t="s">
        <v>681</v>
      </c>
    </row>
    <row r="36" spans="1:14" ht="25.5">
      <c r="A36" s="182" t="s">
        <v>362</v>
      </c>
      <c r="B36" s="138" t="s">
        <v>790</v>
      </c>
      <c r="C36" s="138" t="s">
        <v>791</v>
      </c>
      <c r="D36" s="138"/>
      <c r="E36" s="138" t="s">
        <v>754</v>
      </c>
      <c r="F36" s="138"/>
      <c r="G36" s="138"/>
      <c r="H36" s="138">
        <v>1999</v>
      </c>
      <c r="I36" s="138" t="s">
        <v>827</v>
      </c>
      <c r="J36" s="173">
        <v>32400</v>
      </c>
      <c r="K36" s="138" t="s">
        <v>792</v>
      </c>
      <c r="L36" s="138" t="s">
        <v>792</v>
      </c>
      <c r="M36" s="138" t="s">
        <v>792</v>
      </c>
      <c r="N36" s="183" t="s">
        <v>681</v>
      </c>
    </row>
    <row r="37" spans="1:14" ht="25.5">
      <c r="A37" s="182" t="s">
        <v>666</v>
      </c>
      <c r="B37" s="138" t="s">
        <v>793</v>
      </c>
      <c r="C37" s="138" t="s">
        <v>794</v>
      </c>
      <c r="D37" s="138" t="s">
        <v>795</v>
      </c>
      <c r="E37" s="138" t="s">
        <v>713</v>
      </c>
      <c r="F37" s="138">
        <v>3908</v>
      </c>
      <c r="G37" s="138">
        <v>1</v>
      </c>
      <c r="H37" s="138">
        <v>2008</v>
      </c>
      <c r="I37" s="138" t="s">
        <v>796</v>
      </c>
      <c r="J37" s="173" t="s">
        <v>16</v>
      </c>
      <c r="K37" s="138" t="s">
        <v>797</v>
      </c>
      <c r="L37" s="138" t="s">
        <v>16</v>
      </c>
      <c r="M37" s="138" t="s">
        <v>797</v>
      </c>
      <c r="N37" s="183" t="s">
        <v>681</v>
      </c>
    </row>
    <row r="38" spans="1:14" ht="25.5">
      <c r="A38" s="182" t="s">
        <v>366</v>
      </c>
      <c r="B38" s="138" t="s">
        <v>798</v>
      </c>
      <c r="C38" s="138" t="s">
        <v>722</v>
      </c>
      <c r="D38" s="138" t="s">
        <v>723</v>
      </c>
      <c r="E38" s="138" t="s">
        <v>724</v>
      </c>
      <c r="F38" s="138" t="s">
        <v>799</v>
      </c>
      <c r="G38" s="138">
        <v>7</v>
      </c>
      <c r="H38" s="138">
        <v>2005</v>
      </c>
      <c r="I38" s="138" t="s">
        <v>800</v>
      </c>
      <c r="J38" s="173">
        <v>18900</v>
      </c>
      <c r="K38" s="138" t="s">
        <v>654</v>
      </c>
      <c r="L38" s="138" t="s">
        <v>654</v>
      </c>
      <c r="M38" s="138" t="s">
        <v>654</v>
      </c>
      <c r="N38" s="183" t="s">
        <v>681</v>
      </c>
    </row>
    <row r="39" spans="1:14" ht="25.5">
      <c r="A39" s="182" t="s">
        <v>428</v>
      </c>
      <c r="B39" s="138" t="s">
        <v>801</v>
      </c>
      <c r="C39" s="138" t="s">
        <v>802</v>
      </c>
      <c r="D39" s="138" t="s">
        <v>803</v>
      </c>
      <c r="E39" s="138" t="s">
        <v>713</v>
      </c>
      <c r="F39" s="138" t="s">
        <v>804</v>
      </c>
      <c r="G39" s="138">
        <v>1</v>
      </c>
      <c r="H39" s="138">
        <v>2007</v>
      </c>
      <c r="I39" s="138" t="s">
        <v>805</v>
      </c>
      <c r="J39" s="173">
        <v>33300</v>
      </c>
      <c r="K39" s="138" t="s">
        <v>806</v>
      </c>
      <c r="L39" s="138" t="s">
        <v>806</v>
      </c>
      <c r="M39" s="138" t="s">
        <v>806</v>
      </c>
      <c r="N39" s="183" t="s">
        <v>681</v>
      </c>
    </row>
    <row r="40" spans="1:14" ht="25.5">
      <c r="A40" s="182" t="s">
        <v>487</v>
      </c>
      <c r="B40" s="138" t="s">
        <v>807</v>
      </c>
      <c r="C40" s="138" t="s">
        <v>722</v>
      </c>
      <c r="D40" s="138" t="s">
        <v>723</v>
      </c>
      <c r="E40" s="138" t="s">
        <v>754</v>
      </c>
      <c r="F40" s="138"/>
      <c r="G40" s="138"/>
      <c r="H40" s="138">
        <v>2003</v>
      </c>
      <c r="I40" s="138">
        <v>699</v>
      </c>
      <c r="J40" s="173" t="s">
        <v>16</v>
      </c>
      <c r="K40" s="138" t="s">
        <v>808</v>
      </c>
      <c r="L40" s="138" t="s">
        <v>16</v>
      </c>
      <c r="M40" s="138" t="s">
        <v>808</v>
      </c>
      <c r="N40" s="183" t="s">
        <v>681</v>
      </c>
    </row>
    <row r="41" spans="1:14" ht="26.25" thickBot="1">
      <c r="A41" s="187" t="s">
        <v>492</v>
      </c>
      <c r="B41" s="185" t="s">
        <v>809</v>
      </c>
      <c r="C41" s="185" t="s">
        <v>810</v>
      </c>
      <c r="D41" s="185" t="s">
        <v>741</v>
      </c>
      <c r="E41" s="185" t="s">
        <v>724</v>
      </c>
      <c r="F41" s="185" t="s">
        <v>811</v>
      </c>
      <c r="G41" s="185">
        <v>2</v>
      </c>
      <c r="H41" s="185">
        <v>1988</v>
      </c>
      <c r="I41" s="185" t="s">
        <v>812</v>
      </c>
      <c r="J41" s="186" t="s">
        <v>16</v>
      </c>
      <c r="K41" s="185" t="s">
        <v>680</v>
      </c>
      <c r="L41" s="185" t="s">
        <v>16</v>
      </c>
      <c r="M41" s="185" t="s">
        <v>680</v>
      </c>
      <c r="N41" s="189" t="s">
        <v>681</v>
      </c>
    </row>
    <row r="42" spans="1:14" s="180" customFormat="1" ht="15.75" thickTop="1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</row>
    <row r="43" spans="1:14" s="180" customFormat="1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</row>
    <row r="44" spans="1:14" s="180" customFormat="1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</row>
    <row r="45" spans="1:14" s="180" customFormat="1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</row>
    <row r="46" spans="1:14" s="180" customFormat="1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</row>
    <row r="47" spans="1:14" s="180" customFormat="1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</row>
    <row r="48" spans="1:14" s="180" customFormat="1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</row>
    <row r="49" spans="1:14" s="180" customFormat="1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</row>
    <row r="50" spans="1:14" s="180" customFormat="1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</row>
    <row r="51" spans="1:14" s="180" customFormat="1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</row>
    <row r="52" spans="1:14" s="180" customFormat="1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</row>
    <row r="53" spans="1:14" s="180" customFormat="1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</row>
    <row r="54" spans="1:14" s="180" customFormat="1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</row>
    <row r="55" spans="1:14" s="180" customFormat="1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</row>
    <row r="56" spans="1:14" s="180" customFormat="1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</row>
    <row r="57" spans="1:14" s="180" customFormat="1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</row>
    <row r="58" spans="1:14" s="180" customFormat="1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</row>
    <row r="59" spans="1:14" s="180" customFormat="1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</row>
    <row r="60" spans="1:14" s="180" customFormat="1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</row>
    <row r="61" spans="1:14" s="180" customFormat="1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</row>
    <row r="62" spans="1:14" s="180" customFormat="1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</row>
    <row r="63" spans="1:14" s="180" customFormat="1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</row>
    <row r="64" spans="1:14" s="180" customFormat="1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</row>
    <row r="65" spans="1:14" s="180" customFormat="1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</row>
    <row r="66" spans="1:14" s="180" customFormat="1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</row>
    <row r="67" spans="1:14" s="180" customFormat="1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</row>
    <row r="68" spans="1:14" s="180" customFormat="1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</row>
    <row r="69" spans="1:14" s="180" customFormat="1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</row>
    <row r="70" spans="1:14" s="180" customFormat="1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</row>
    <row r="71" spans="1:14" s="180" customFormat="1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</row>
    <row r="72" spans="1:14" s="180" customFormat="1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</row>
    <row r="73" spans="1:14" s="180" customFormat="1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</row>
    <row r="74" spans="1:14" s="180" customFormat="1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</row>
    <row r="75" spans="1:14" s="180" customFormat="1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</row>
    <row r="76" spans="1:14" s="180" customFormat="1">
      <c r="A76" s="179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</row>
    <row r="77" spans="1:14" s="180" customFormat="1">
      <c r="A77" s="17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</row>
    <row r="78" spans="1:14" s="180" customFormat="1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</row>
    <row r="79" spans="1:14" s="180" customFormat="1">
      <c r="A79" s="17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</row>
    <row r="80" spans="1:14" s="180" customFormat="1">
      <c r="A80" s="179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</row>
    <row r="81" spans="1:14" s="180" customFormat="1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</row>
    <row r="82" spans="1:14" s="180" customFormat="1">
      <c r="A82" s="179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</row>
    <row r="83" spans="1:14" s="180" customFormat="1">
      <c r="A83" s="179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</row>
    <row r="84" spans="1:14" s="180" customFormat="1">
      <c r="A84" s="179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</row>
    <row r="85" spans="1:14" s="180" customFormat="1">
      <c r="A85" s="179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</row>
    <row r="86" spans="1:14" s="180" customFormat="1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</row>
    <row r="87" spans="1:14" s="180" customFormat="1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</row>
    <row r="88" spans="1:14" s="180" customFormat="1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</row>
    <row r="89" spans="1:14" s="180" customFormat="1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</row>
    <row r="90" spans="1:14" s="180" customFormat="1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</row>
    <row r="91" spans="1:14" s="180" customFormat="1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</row>
    <row r="92" spans="1:14" s="180" customFormat="1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</row>
    <row r="93" spans="1:14" s="180" customFormat="1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</row>
    <row r="94" spans="1:14" s="180" customFormat="1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</row>
    <row r="95" spans="1:14" s="180" customFormat="1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</row>
    <row r="96" spans="1:14" s="180" customFormat="1">
      <c r="A96" s="179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</row>
    <row r="97" spans="1:14" s="180" customFormat="1">
      <c r="A97" s="179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</row>
    <row r="98" spans="1:14" s="180" customFormat="1">
      <c r="A98" s="179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</row>
    <row r="99" spans="1:14" s="180" customFormat="1">
      <c r="A99" s="179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</row>
    <row r="100" spans="1:14" s="180" customFormat="1">
      <c r="A100" s="179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</row>
    <row r="101" spans="1:14" s="180" customFormat="1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</row>
    <row r="102" spans="1:14" s="180" customFormat="1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</row>
    <row r="103" spans="1:14" s="180" customFormat="1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</row>
    <row r="104" spans="1:14" s="180" customFormat="1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</row>
    <row r="105" spans="1:14" s="180" customFormat="1">
      <c r="A105" s="179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</row>
    <row r="106" spans="1:14" s="180" customFormat="1">
      <c r="A106" s="179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</row>
    <row r="107" spans="1:14" s="180" customFormat="1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</row>
    <row r="108" spans="1:14" s="180" customFormat="1">
      <c r="A108" s="179"/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</row>
    <row r="109" spans="1:14" s="180" customFormat="1">
      <c r="A109" s="179"/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</row>
    <row r="110" spans="1:14" s="180" customFormat="1">
      <c r="A110" s="179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</row>
    <row r="111" spans="1:14" s="180" customFormat="1">
      <c r="A111" s="179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</row>
    <row r="112" spans="1:14" s="180" customFormat="1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</row>
    <row r="113" spans="1:14" s="180" customFormat="1">
      <c r="A113" s="179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</row>
    <row r="114" spans="1:14" s="180" customFormat="1">
      <c r="A114" s="179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</row>
    <row r="115" spans="1:14" s="180" customFormat="1">
      <c r="A115" s="179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</row>
    <row r="116" spans="1:14" s="180" customFormat="1">
      <c r="A116" s="179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</row>
    <row r="117" spans="1:14" s="180" customFormat="1">
      <c r="A117" s="179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</row>
    <row r="118" spans="1:14" s="180" customFormat="1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</row>
    <row r="119" spans="1:14" s="180" customFormat="1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</row>
    <row r="120" spans="1:14" s="180" customFormat="1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</row>
    <row r="121" spans="1:14" s="180" customFormat="1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</row>
    <row r="122" spans="1:14" s="180" customFormat="1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</row>
    <row r="123" spans="1:14" s="180" customFormat="1">
      <c r="A123" s="179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</row>
    <row r="124" spans="1:14" s="180" customFormat="1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</row>
    <row r="125" spans="1:14" s="180" customFormat="1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</row>
    <row r="126" spans="1:14" s="180" customFormat="1">
      <c r="A126" s="179"/>
      <c r="B126" s="179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</row>
    <row r="127" spans="1:14" s="180" customFormat="1">
      <c r="A127" s="179"/>
      <c r="B127" s="179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</row>
    <row r="128" spans="1:14" s="180" customFormat="1">
      <c r="A128" s="179"/>
      <c r="B128" s="179"/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</row>
    <row r="129" spans="1:14" s="180" customFormat="1">
      <c r="A129" s="179"/>
      <c r="B129" s="179"/>
      <c r="C129" s="17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</row>
    <row r="130" spans="1:14" s="180" customFormat="1">
      <c r="A130" s="179"/>
      <c r="B130" s="179"/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</row>
    <row r="131" spans="1:14" s="180" customFormat="1">
      <c r="A131" s="179"/>
      <c r="B131" s="179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</row>
    <row r="132" spans="1:14" s="180" customFormat="1">
      <c r="A132" s="179"/>
      <c r="B132" s="179"/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</row>
    <row r="133" spans="1:14" s="180" customFormat="1">
      <c r="A133" s="179"/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</row>
    <row r="134" spans="1:14" s="180" customFormat="1">
      <c r="A134" s="179"/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</row>
    <row r="135" spans="1:14" s="180" customFormat="1">
      <c r="A135" s="179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</row>
    <row r="136" spans="1:14" s="180" customFormat="1">
      <c r="A136" s="179"/>
      <c r="B136" s="17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</row>
    <row r="137" spans="1:14" s="180" customFormat="1">
      <c r="A137" s="179"/>
      <c r="B137" s="179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</row>
    <row r="138" spans="1:14" s="180" customFormat="1">
      <c r="A138" s="179"/>
      <c r="B138" s="179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</row>
    <row r="139" spans="1:14" s="180" customFormat="1">
      <c r="A139" s="179"/>
      <c r="B139" s="179"/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  <c r="M139" s="179"/>
      <c r="N139" s="179"/>
    </row>
    <row r="140" spans="1:14" s="180" customFormat="1">
      <c r="A140" s="179"/>
      <c r="B140" s="179"/>
      <c r="C140" s="179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</row>
    <row r="141" spans="1:14" s="180" customFormat="1">
      <c r="A141" s="179"/>
      <c r="B141" s="179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</row>
    <row r="142" spans="1:14" s="180" customFormat="1">
      <c r="A142" s="179"/>
      <c r="B142" s="179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</row>
    <row r="143" spans="1:14" s="180" customFormat="1">
      <c r="A143" s="179"/>
      <c r="B143" s="179"/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</row>
    <row r="144" spans="1:14" s="180" customFormat="1">
      <c r="A144" s="179"/>
      <c r="B144" s="179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</row>
    <row r="145" spans="1:14" s="180" customFormat="1">
      <c r="A145" s="179"/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</row>
    <row r="146" spans="1:14" s="180" customFormat="1">
      <c r="A146" s="179"/>
      <c r="B146" s="179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</row>
    <row r="147" spans="1:14" s="180" customFormat="1">
      <c r="A147" s="179"/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</row>
    <row r="148" spans="1:14" s="180" customFormat="1">
      <c r="A148" s="179"/>
      <c r="B148" s="179"/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</row>
    <row r="149" spans="1:14" s="180" customFormat="1">
      <c r="A149" s="179"/>
      <c r="B149" s="179"/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</row>
    <row r="150" spans="1:14" s="180" customFormat="1">
      <c r="A150" s="179"/>
      <c r="B150" s="179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</row>
    <row r="151" spans="1:14" s="180" customFormat="1">
      <c r="A151" s="179"/>
      <c r="B151" s="179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</row>
    <row r="152" spans="1:14" s="180" customFormat="1">
      <c r="A152" s="179"/>
      <c r="B152" s="179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</row>
    <row r="153" spans="1:14" s="180" customFormat="1">
      <c r="A153" s="179"/>
      <c r="B153" s="179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</row>
    <row r="154" spans="1:14" s="180" customFormat="1">
      <c r="A154" s="179"/>
      <c r="B154" s="179"/>
      <c r="C154" s="179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</row>
    <row r="155" spans="1:14" s="180" customFormat="1">
      <c r="A155" s="179"/>
      <c r="B155" s="179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</row>
    <row r="156" spans="1:14" s="180" customFormat="1">
      <c r="A156" s="179"/>
      <c r="B156" s="179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</row>
    <row r="157" spans="1:14" s="180" customFormat="1">
      <c r="A157" s="179"/>
      <c r="B157" s="179"/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</row>
    <row r="158" spans="1:14" s="180" customFormat="1">
      <c r="A158" s="179"/>
      <c r="B158" s="179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</row>
    <row r="159" spans="1:14" s="180" customFormat="1">
      <c r="A159" s="179"/>
      <c r="B159" s="179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</row>
    <row r="160" spans="1:14" s="180" customFormat="1">
      <c r="A160" s="179"/>
      <c r="B160" s="179"/>
      <c r="C160" s="179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</row>
    <row r="161" spans="1:14" s="180" customFormat="1">
      <c r="A161" s="179"/>
      <c r="B161" s="179"/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</row>
    <row r="162" spans="1:14" s="180" customFormat="1">
      <c r="A162" s="179"/>
      <c r="B162" s="179"/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</row>
    <row r="163" spans="1:14" s="180" customFormat="1">
      <c r="A163" s="179"/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</row>
    <row r="164" spans="1:14" s="180" customFormat="1">
      <c r="A164" s="179"/>
      <c r="B164" s="179"/>
      <c r="C164" s="179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</row>
    <row r="165" spans="1:14" s="180" customFormat="1">
      <c r="A165" s="179"/>
      <c r="B165" s="179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</row>
    <row r="166" spans="1:14" s="180" customFormat="1">
      <c r="A166" s="179"/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</row>
    <row r="167" spans="1:14" s="180" customFormat="1">
      <c r="A167" s="179"/>
      <c r="B167" s="17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</row>
    <row r="168" spans="1:14" s="180" customFormat="1">
      <c r="A168" s="179"/>
      <c r="B168" s="179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</row>
    <row r="169" spans="1:14" s="180" customFormat="1">
      <c r="A169" s="179"/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</row>
    <row r="170" spans="1:14" s="180" customFormat="1">
      <c r="A170" s="179"/>
      <c r="B170" s="179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</row>
    <row r="171" spans="1:14" s="180" customFormat="1">
      <c r="A171" s="179"/>
      <c r="B171" s="179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</row>
    <row r="172" spans="1:14" s="180" customFormat="1">
      <c r="A172" s="179"/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</row>
    <row r="173" spans="1:14" s="180" customFormat="1">
      <c r="A173" s="179"/>
      <c r="B173" s="179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</row>
    <row r="174" spans="1:14" s="180" customFormat="1">
      <c r="A174" s="179"/>
      <c r="B174" s="179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</row>
    <row r="175" spans="1:14" s="180" customFormat="1">
      <c r="A175" s="179"/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</row>
    <row r="176" spans="1:14" s="180" customFormat="1">
      <c r="A176" s="179"/>
      <c r="B176" s="179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</row>
    <row r="177" spans="1:14" s="180" customFormat="1">
      <c r="A177" s="179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</row>
    <row r="178" spans="1:14" s="180" customFormat="1">
      <c r="A178" s="179"/>
      <c r="B178" s="179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</row>
    <row r="179" spans="1:14" s="180" customFormat="1">
      <c r="A179" s="179"/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</row>
    <row r="180" spans="1:14" s="180" customFormat="1">
      <c r="A180" s="179"/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</row>
    <row r="181" spans="1:14" s="180" customFormat="1">
      <c r="A181" s="179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</row>
    <row r="182" spans="1:14" s="180" customFormat="1">
      <c r="A182" s="179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</row>
    <row r="183" spans="1:14" s="180" customFormat="1">
      <c r="A183" s="179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</row>
    <row r="184" spans="1:14" s="180" customFormat="1">
      <c r="A184" s="179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</row>
    <row r="185" spans="1:14" s="180" customFormat="1">
      <c r="A185" s="179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</row>
    <row r="186" spans="1:14" s="180" customFormat="1">
      <c r="A186" s="179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</row>
    <row r="187" spans="1:14" s="180" customFormat="1">
      <c r="A187" s="179"/>
      <c r="B187" s="179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</row>
    <row r="188" spans="1:14" s="180" customFormat="1">
      <c r="A188" s="179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</row>
    <row r="189" spans="1:14" s="180" customFormat="1">
      <c r="A189" s="179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</row>
    <row r="190" spans="1:14" s="180" customFormat="1">
      <c r="A190" s="179"/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</row>
    <row r="191" spans="1:14" s="180" customFormat="1">
      <c r="A191" s="179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</row>
    <row r="192" spans="1:14" s="180" customFormat="1">
      <c r="A192" s="179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</row>
    <row r="193" spans="1:14" s="180" customFormat="1">
      <c r="A193" s="179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</row>
    <row r="194" spans="1:14" s="180" customFormat="1">
      <c r="A194" s="179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</row>
    <row r="195" spans="1:14" s="180" customFormat="1">
      <c r="A195" s="179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</row>
    <row r="196" spans="1:14" s="180" customFormat="1">
      <c r="A196" s="179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</row>
    <row r="197" spans="1:14" s="180" customFormat="1">
      <c r="A197" s="179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</row>
    <row r="198" spans="1:14" s="180" customFormat="1">
      <c r="A198" s="179"/>
      <c r="B198" s="179"/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</row>
    <row r="199" spans="1:14" s="180" customFormat="1">
      <c r="A199" s="179"/>
      <c r="B199" s="179"/>
      <c r="C199" s="179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  <c r="N199" s="179"/>
    </row>
    <row r="200" spans="1:14" s="180" customFormat="1">
      <c r="A200" s="179"/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</row>
    <row r="201" spans="1:14" s="180" customFormat="1">
      <c r="A201" s="179"/>
      <c r="B201" s="179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</row>
    <row r="202" spans="1:14" s="180" customFormat="1">
      <c r="A202" s="179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</row>
    <row r="203" spans="1:14" s="180" customFormat="1">
      <c r="A203" s="179"/>
      <c r="B203" s="179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</row>
    <row r="204" spans="1:14" s="180" customFormat="1">
      <c r="A204" s="179"/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</row>
    <row r="205" spans="1:14" s="180" customFormat="1">
      <c r="A205" s="179"/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</row>
    <row r="206" spans="1:14" s="180" customFormat="1">
      <c r="A206" s="179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</row>
    <row r="207" spans="1:14" s="180" customFormat="1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</row>
    <row r="208" spans="1:14" s="180" customFormat="1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</row>
    <row r="209" spans="1:14" s="180" customFormat="1">
      <c r="A209" s="179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</row>
    <row r="210" spans="1:14" s="180" customFormat="1">
      <c r="A210" s="179"/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</row>
    <row r="211" spans="1:14" s="180" customFormat="1">
      <c r="A211" s="179"/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</row>
    <row r="212" spans="1:14" s="180" customFormat="1">
      <c r="A212" s="179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</row>
    <row r="213" spans="1:14" s="180" customFormat="1">
      <c r="A213" s="179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</row>
    <row r="214" spans="1:14" s="180" customFormat="1">
      <c r="A214" s="179"/>
      <c r="B214" s="179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</row>
    <row r="215" spans="1:14" s="180" customFormat="1">
      <c r="A215" s="179"/>
      <c r="B215" s="179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</row>
    <row r="216" spans="1:14" s="180" customFormat="1">
      <c r="A216" s="179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</row>
    <row r="217" spans="1:14" s="180" customFormat="1">
      <c r="A217" s="179"/>
      <c r="B217" s="179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</row>
    <row r="218" spans="1:14" s="180" customFormat="1">
      <c r="A218" s="179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</row>
    <row r="219" spans="1:14" s="180" customFormat="1">
      <c r="A219" s="179"/>
      <c r="B219" s="179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  <c r="N219" s="179"/>
    </row>
    <row r="220" spans="1:14" s="180" customFormat="1">
      <c r="A220" s="179"/>
      <c r="B220" s="179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</row>
    <row r="221" spans="1:14" s="180" customFormat="1">
      <c r="A221" s="179"/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</row>
    <row r="222" spans="1:14" s="180" customFormat="1">
      <c r="A222" s="179"/>
      <c r="B222" s="179"/>
      <c r="C222" s="179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  <c r="N222" s="179"/>
    </row>
    <row r="223" spans="1:14" s="180" customFormat="1">
      <c r="A223" s="179"/>
      <c r="B223" s="179"/>
      <c r="C223" s="179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  <c r="N223" s="179"/>
    </row>
    <row r="224" spans="1:14" s="180" customFormat="1">
      <c r="A224" s="179"/>
      <c r="B224" s="179"/>
      <c r="C224" s="179"/>
      <c r="D224" s="179"/>
      <c r="E224" s="179"/>
      <c r="F224" s="179"/>
      <c r="G224" s="179"/>
      <c r="H224" s="179"/>
      <c r="I224" s="179"/>
      <c r="J224" s="179"/>
      <c r="K224" s="179"/>
      <c r="L224" s="179"/>
      <c r="M224" s="179"/>
      <c r="N224" s="179"/>
    </row>
    <row r="225" spans="1:14" s="180" customFormat="1">
      <c r="A225" s="179"/>
      <c r="B225" s="179"/>
      <c r="C225" s="179"/>
      <c r="D225" s="179"/>
      <c r="E225" s="179"/>
      <c r="F225" s="179"/>
      <c r="G225" s="179"/>
      <c r="H225" s="179"/>
      <c r="I225" s="179"/>
      <c r="J225" s="179"/>
      <c r="K225" s="179"/>
      <c r="L225" s="179"/>
      <c r="M225" s="179"/>
      <c r="N225" s="179"/>
    </row>
    <row r="226" spans="1:14" s="180" customFormat="1">
      <c r="A226" s="179"/>
      <c r="B226" s="179"/>
      <c r="C226" s="179"/>
      <c r="D226" s="179"/>
      <c r="E226" s="179"/>
      <c r="F226" s="179"/>
      <c r="G226" s="179"/>
      <c r="H226" s="179"/>
      <c r="I226" s="179"/>
      <c r="J226" s="179"/>
      <c r="K226" s="179"/>
      <c r="L226" s="179"/>
      <c r="M226" s="179"/>
      <c r="N226" s="179"/>
    </row>
    <row r="227" spans="1:14" s="180" customFormat="1">
      <c r="A227" s="179"/>
      <c r="B227" s="179"/>
      <c r="C227" s="179"/>
      <c r="D227" s="179"/>
      <c r="E227" s="179"/>
      <c r="F227" s="179"/>
      <c r="G227" s="179"/>
      <c r="H227" s="179"/>
      <c r="I227" s="179"/>
      <c r="J227" s="179"/>
      <c r="K227" s="179"/>
      <c r="L227" s="179"/>
      <c r="M227" s="179"/>
      <c r="N227" s="179"/>
    </row>
    <row r="228" spans="1:14" s="180" customFormat="1">
      <c r="A228" s="179"/>
      <c r="B228" s="179"/>
      <c r="C228" s="179"/>
      <c r="D228" s="179"/>
      <c r="E228" s="179"/>
      <c r="F228" s="179"/>
      <c r="G228" s="179"/>
      <c r="H228" s="179"/>
      <c r="I228" s="179"/>
      <c r="J228" s="179"/>
      <c r="K228" s="179"/>
      <c r="L228" s="179"/>
      <c r="M228" s="179"/>
      <c r="N228" s="179"/>
    </row>
    <row r="229" spans="1:14" s="180" customFormat="1">
      <c r="A229" s="179"/>
      <c r="B229" s="179"/>
      <c r="C229" s="179"/>
      <c r="D229" s="179"/>
      <c r="E229" s="179"/>
      <c r="F229" s="179"/>
      <c r="G229" s="179"/>
      <c r="H229" s="179"/>
      <c r="I229" s="179"/>
      <c r="J229" s="179"/>
      <c r="K229" s="179"/>
      <c r="L229" s="179"/>
      <c r="M229" s="179"/>
      <c r="N229" s="179"/>
    </row>
    <row r="230" spans="1:14" s="180" customFormat="1">
      <c r="A230" s="179"/>
      <c r="B230" s="179"/>
      <c r="C230" s="179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  <c r="N230" s="179"/>
    </row>
    <row r="231" spans="1:14" s="180" customFormat="1">
      <c r="A231" s="179"/>
      <c r="B231" s="179"/>
      <c r="C231" s="179"/>
      <c r="D231" s="179"/>
      <c r="E231" s="179"/>
      <c r="F231" s="179"/>
      <c r="G231" s="179"/>
      <c r="H231" s="179"/>
      <c r="I231" s="179"/>
      <c r="J231" s="179"/>
      <c r="K231" s="179"/>
      <c r="L231" s="179"/>
      <c r="M231" s="179"/>
      <c r="N231" s="179"/>
    </row>
    <row r="232" spans="1:14" s="180" customFormat="1">
      <c r="A232" s="179"/>
      <c r="B232" s="179"/>
      <c r="C232" s="179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  <c r="N232" s="179"/>
    </row>
    <row r="233" spans="1:14" s="180" customFormat="1">
      <c r="A233" s="179"/>
      <c r="B233" s="179"/>
      <c r="C233" s="179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  <c r="N233" s="179"/>
    </row>
    <row r="234" spans="1:14" s="180" customFormat="1">
      <c r="A234" s="179"/>
      <c r="B234" s="179"/>
      <c r="C234" s="179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  <c r="N234" s="179"/>
    </row>
    <row r="235" spans="1:14" s="180" customFormat="1">
      <c r="A235" s="179"/>
      <c r="B235" s="179"/>
      <c r="C235" s="179"/>
      <c r="D235" s="179"/>
      <c r="E235" s="179"/>
      <c r="F235" s="179"/>
      <c r="G235" s="179"/>
      <c r="H235" s="179"/>
      <c r="I235" s="179"/>
      <c r="J235" s="179"/>
      <c r="K235" s="179"/>
      <c r="L235" s="179"/>
      <c r="M235" s="179"/>
      <c r="N235" s="179"/>
    </row>
    <row r="236" spans="1:14" s="180" customFormat="1">
      <c r="A236" s="179"/>
      <c r="B236" s="179"/>
      <c r="C236" s="179"/>
      <c r="D236" s="179"/>
      <c r="E236" s="179"/>
      <c r="F236" s="179"/>
      <c r="G236" s="179"/>
      <c r="H236" s="179"/>
      <c r="I236" s="179"/>
      <c r="J236" s="179"/>
      <c r="K236" s="179"/>
      <c r="L236" s="179"/>
      <c r="M236" s="179"/>
      <c r="N236" s="179"/>
    </row>
    <row r="237" spans="1:14" s="180" customFormat="1">
      <c r="A237" s="179"/>
      <c r="B237" s="179"/>
      <c r="C237" s="179"/>
      <c r="D237" s="179"/>
      <c r="E237" s="179"/>
      <c r="F237" s="179"/>
      <c r="G237" s="179"/>
      <c r="H237" s="179"/>
      <c r="I237" s="179"/>
      <c r="J237" s="179"/>
      <c r="K237" s="179"/>
      <c r="L237" s="179"/>
      <c r="M237" s="179"/>
      <c r="N237" s="179"/>
    </row>
    <row r="238" spans="1:14" s="180" customFormat="1">
      <c r="A238" s="179"/>
      <c r="B238" s="179"/>
      <c r="C238" s="179"/>
      <c r="D238" s="179"/>
      <c r="E238" s="179"/>
      <c r="F238" s="179"/>
      <c r="G238" s="179"/>
      <c r="H238" s="179"/>
      <c r="I238" s="179"/>
      <c r="J238" s="179"/>
      <c r="K238" s="179"/>
      <c r="L238" s="179"/>
      <c r="M238" s="179"/>
      <c r="N238" s="179"/>
    </row>
    <row r="239" spans="1:14" s="180" customFormat="1">
      <c r="A239" s="179"/>
      <c r="B239" s="179"/>
      <c r="C239" s="179"/>
      <c r="D239" s="179"/>
      <c r="E239" s="179"/>
      <c r="F239" s="179"/>
      <c r="G239" s="179"/>
      <c r="H239" s="179"/>
      <c r="I239" s="179"/>
      <c r="J239" s="179"/>
      <c r="K239" s="179"/>
      <c r="L239" s="179"/>
      <c r="M239" s="179"/>
      <c r="N239" s="179"/>
    </row>
    <row r="240" spans="1:14" s="180" customFormat="1">
      <c r="A240" s="179"/>
      <c r="B240" s="179"/>
      <c r="C240" s="179"/>
      <c r="D240" s="179"/>
      <c r="E240" s="179"/>
      <c r="F240" s="179"/>
      <c r="G240" s="179"/>
      <c r="H240" s="179"/>
      <c r="I240" s="179"/>
      <c r="J240" s="179"/>
      <c r="K240" s="179"/>
      <c r="L240" s="179"/>
      <c r="M240" s="179"/>
      <c r="N240" s="179"/>
    </row>
    <row r="241" spans="1:14" s="180" customFormat="1">
      <c r="A241" s="179"/>
      <c r="B241" s="179"/>
      <c r="C241" s="179"/>
      <c r="D241" s="179"/>
      <c r="E241" s="179"/>
      <c r="F241" s="179"/>
      <c r="G241" s="179"/>
      <c r="H241" s="179"/>
      <c r="I241" s="179"/>
      <c r="J241" s="179"/>
      <c r="K241" s="179"/>
      <c r="L241" s="179"/>
      <c r="M241" s="179"/>
      <c r="N241" s="179"/>
    </row>
    <row r="242" spans="1:14" s="180" customFormat="1">
      <c r="A242" s="179"/>
      <c r="B242" s="179"/>
      <c r="C242" s="179"/>
      <c r="D242" s="179"/>
      <c r="E242" s="179"/>
      <c r="F242" s="179"/>
      <c r="G242" s="179"/>
      <c r="H242" s="179"/>
      <c r="I242" s="179"/>
      <c r="J242" s="179"/>
      <c r="K242" s="179"/>
      <c r="L242" s="179"/>
      <c r="M242" s="179"/>
      <c r="N242" s="179"/>
    </row>
    <row r="243" spans="1:14" s="180" customFormat="1">
      <c r="A243" s="179"/>
      <c r="B243" s="179"/>
      <c r="C243" s="179"/>
      <c r="D243" s="179"/>
      <c r="E243" s="179"/>
      <c r="F243" s="179"/>
      <c r="G243" s="179"/>
      <c r="H243" s="179"/>
      <c r="I243" s="179"/>
      <c r="J243" s="179"/>
      <c r="K243" s="179"/>
      <c r="L243" s="179"/>
      <c r="M243" s="179"/>
      <c r="N243" s="179"/>
    </row>
    <row r="244" spans="1:14" s="180" customFormat="1">
      <c r="A244" s="179"/>
      <c r="B244" s="179"/>
      <c r="C244" s="179"/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  <c r="N244" s="179"/>
    </row>
    <row r="245" spans="1:14" s="180" customFormat="1">
      <c r="A245" s="179"/>
      <c r="B245" s="179"/>
      <c r="C245" s="179"/>
      <c r="D245" s="179"/>
      <c r="E245" s="179"/>
      <c r="F245" s="179"/>
      <c r="G245" s="179"/>
      <c r="H245" s="179"/>
      <c r="I245" s="179"/>
      <c r="J245" s="179"/>
      <c r="K245" s="179"/>
      <c r="L245" s="179"/>
      <c r="M245" s="179"/>
      <c r="N245" s="179"/>
    </row>
    <row r="246" spans="1:14" s="180" customFormat="1">
      <c r="A246" s="179"/>
      <c r="B246" s="179"/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  <c r="M246" s="179"/>
      <c r="N246" s="179"/>
    </row>
    <row r="247" spans="1:14" s="180" customFormat="1">
      <c r="A247" s="179"/>
      <c r="B247" s="179"/>
      <c r="C247" s="179"/>
      <c r="D247" s="179"/>
      <c r="E247" s="179"/>
      <c r="F247" s="179"/>
      <c r="G247" s="179"/>
      <c r="H247" s="179"/>
      <c r="I247" s="179"/>
      <c r="J247" s="179"/>
      <c r="K247" s="179"/>
      <c r="L247" s="179"/>
      <c r="M247" s="179"/>
      <c r="N247" s="179"/>
    </row>
    <row r="248" spans="1:14" s="180" customFormat="1">
      <c r="A248" s="179"/>
      <c r="B248" s="179"/>
      <c r="C248" s="179"/>
      <c r="D248" s="179"/>
      <c r="E248" s="179"/>
      <c r="F248" s="179"/>
      <c r="G248" s="179"/>
      <c r="H248" s="179"/>
      <c r="I248" s="179"/>
      <c r="J248" s="179"/>
      <c r="K248" s="179"/>
      <c r="L248" s="179"/>
      <c r="M248" s="179"/>
      <c r="N248" s="179"/>
    </row>
    <row r="249" spans="1:14" s="180" customFormat="1">
      <c r="A249" s="179"/>
      <c r="B249" s="179"/>
      <c r="C249" s="179"/>
      <c r="D249" s="179"/>
      <c r="E249" s="179"/>
      <c r="F249" s="179"/>
      <c r="G249" s="179"/>
      <c r="H249" s="179"/>
      <c r="I249" s="179"/>
      <c r="J249" s="179"/>
      <c r="K249" s="179"/>
      <c r="L249" s="179"/>
      <c r="M249" s="179"/>
      <c r="N249" s="179"/>
    </row>
    <row r="250" spans="1:14" s="180" customFormat="1">
      <c r="A250" s="179"/>
      <c r="B250" s="179"/>
      <c r="C250" s="179"/>
      <c r="D250" s="179"/>
      <c r="E250" s="179"/>
      <c r="F250" s="179"/>
      <c r="G250" s="179"/>
      <c r="H250" s="179"/>
      <c r="I250" s="179"/>
      <c r="J250" s="179"/>
      <c r="K250" s="179"/>
      <c r="L250" s="179"/>
      <c r="M250" s="179"/>
      <c r="N250" s="179"/>
    </row>
    <row r="251" spans="1:14" s="180" customFormat="1">
      <c r="A251" s="179"/>
      <c r="B251" s="179"/>
      <c r="C251" s="179"/>
      <c r="D251" s="179"/>
      <c r="E251" s="179"/>
      <c r="F251" s="179"/>
      <c r="G251" s="179"/>
      <c r="H251" s="179"/>
      <c r="I251" s="179"/>
      <c r="J251" s="179"/>
      <c r="K251" s="179"/>
      <c r="L251" s="179"/>
      <c r="M251" s="179"/>
      <c r="N251" s="179"/>
    </row>
    <row r="252" spans="1:14" s="180" customFormat="1">
      <c r="A252" s="179"/>
      <c r="B252" s="179"/>
      <c r="C252" s="179"/>
      <c r="D252" s="179"/>
      <c r="E252" s="179"/>
      <c r="F252" s="179"/>
      <c r="G252" s="179"/>
      <c r="H252" s="179"/>
      <c r="I252" s="179"/>
      <c r="J252" s="179"/>
      <c r="K252" s="179"/>
      <c r="L252" s="179"/>
      <c r="M252" s="179"/>
      <c r="N252" s="179"/>
    </row>
    <row r="253" spans="1:14" s="180" customFormat="1">
      <c r="A253" s="179"/>
      <c r="B253" s="179"/>
      <c r="C253" s="179"/>
      <c r="D253" s="179"/>
      <c r="E253" s="179"/>
      <c r="F253" s="179"/>
      <c r="G253" s="179"/>
      <c r="H253" s="179"/>
      <c r="I253" s="179"/>
      <c r="J253" s="179"/>
      <c r="K253" s="179"/>
      <c r="L253" s="179"/>
      <c r="M253" s="179"/>
      <c r="N253" s="179"/>
    </row>
    <row r="254" spans="1:14" s="180" customFormat="1">
      <c r="A254" s="179"/>
      <c r="B254" s="179"/>
      <c r="C254" s="179"/>
      <c r="D254" s="179"/>
      <c r="E254" s="179"/>
      <c r="F254" s="179"/>
      <c r="G254" s="179"/>
      <c r="H254" s="179"/>
      <c r="I254" s="179"/>
      <c r="J254" s="179"/>
      <c r="K254" s="179"/>
      <c r="L254" s="179"/>
      <c r="M254" s="179"/>
      <c r="N254" s="179"/>
    </row>
    <row r="255" spans="1:14" s="180" customFormat="1">
      <c r="A255" s="179"/>
      <c r="B255" s="179"/>
      <c r="C255" s="179"/>
      <c r="D255" s="179"/>
      <c r="E255" s="179"/>
      <c r="F255" s="179"/>
      <c r="G255" s="179"/>
      <c r="H255" s="179"/>
      <c r="I255" s="179"/>
      <c r="J255" s="179"/>
      <c r="K255" s="179"/>
      <c r="L255" s="179"/>
      <c r="M255" s="179"/>
      <c r="N255" s="179"/>
    </row>
    <row r="256" spans="1:14" s="180" customFormat="1">
      <c r="A256" s="179"/>
      <c r="B256" s="179"/>
      <c r="C256" s="179"/>
      <c r="D256" s="179"/>
      <c r="E256" s="179"/>
      <c r="F256" s="179"/>
      <c r="G256" s="179"/>
      <c r="H256" s="179"/>
      <c r="I256" s="179"/>
      <c r="J256" s="179"/>
      <c r="K256" s="179"/>
      <c r="L256" s="179"/>
      <c r="M256" s="179"/>
      <c r="N256" s="179"/>
    </row>
    <row r="257" spans="1:14" s="180" customFormat="1">
      <c r="A257" s="179"/>
      <c r="B257" s="179"/>
      <c r="C257" s="179"/>
      <c r="D257" s="179"/>
      <c r="E257" s="179"/>
      <c r="F257" s="179"/>
      <c r="G257" s="179"/>
      <c r="H257" s="179"/>
      <c r="I257" s="179"/>
      <c r="J257" s="179"/>
      <c r="K257" s="179"/>
      <c r="L257" s="179"/>
      <c r="M257" s="179"/>
      <c r="N257" s="179"/>
    </row>
    <row r="258" spans="1:14" s="180" customFormat="1">
      <c r="A258" s="179"/>
      <c r="B258" s="179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79"/>
      <c r="N258" s="179"/>
    </row>
    <row r="259" spans="1:14" s="180" customFormat="1">
      <c r="A259" s="179"/>
      <c r="B259" s="179"/>
      <c r="C259" s="179"/>
      <c r="D259" s="179"/>
      <c r="E259" s="179"/>
      <c r="F259" s="179"/>
      <c r="G259" s="179"/>
      <c r="H259" s="179"/>
      <c r="I259" s="179"/>
      <c r="J259" s="179"/>
      <c r="K259" s="179"/>
      <c r="L259" s="179"/>
      <c r="M259" s="179"/>
      <c r="N259" s="179"/>
    </row>
    <row r="260" spans="1:14" s="180" customFormat="1">
      <c r="A260" s="179"/>
      <c r="B260" s="179"/>
      <c r="C260" s="179"/>
      <c r="D260" s="179"/>
      <c r="E260" s="179"/>
      <c r="F260" s="179"/>
      <c r="G260" s="179"/>
      <c r="H260" s="179"/>
      <c r="I260" s="179"/>
      <c r="J260" s="179"/>
      <c r="K260" s="179"/>
      <c r="L260" s="179"/>
      <c r="M260" s="179"/>
      <c r="N260" s="179"/>
    </row>
    <row r="261" spans="1:14" s="180" customFormat="1">
      <c r="A261" s="179"/>
      <c r="B261" s="179"/>
      <c r="C261" s="179"/>
      <c r="D261" s="179"/>
      <c r="E261" s="179"/>
      <c r="F261" s="179"/>
      <c r="G261" s="179"/>
      <c r="H261" s="179"/>
      <c r="I261" s="179"/>
      <c r="J261" s="179"/>
      <c r="K261" s="179"/>
      <c r="L261" s="179"/>
      <c r="M261" s="179"/>
      <c r="N261" s="179"/>
    </row>
    <row r="262" spans="1:14" s="180" customFormat="1">
      <c r="A262" s="179"/>
      <c r="B262" s="179"/>
      <c r="C262" s="179"/>
      <c r="D262" s="179"/>
      <c r="E262" s="179"/>
      <c r="F262" s="179"/>
      <c r="G262" s="179"/>
      <c r="H262" s="179"/>
      <c r="I262" s="179"/>
      <c r="J262" s="179"/>
      <c r="K262" s="179"/>
      <c r="L262" s="179"/>
      <c r="M262" s="179"/>
      <c r="N262" s="179"/>
    </row>
    <row r="263" spans="1:14" s="180" customFormat="1">
      <c r="A263" s="179"/>
      <c r="B263" s="179"/>
      <c r="C263" s="179"/>
      <c r="D263" s="179"/>
      <c r="E263" s="179"/>
      <c r="F263" s="179"/>
      <c r="G263" s="179"/>
      <c r="H263" s="179"/>
      <c r="I263" s="179"/>
      <c r="J263" s="179"/>
      <c r="K263" s="179"/>
      <c r="L263" s="179"/>
      <c r="M263" s="179"/>
      <c r="N263" s="179"/>
    </row>
    <row r="264" spans="1:14" s="180" customFormat="1">
      <c r="A264" s="179"/>
      <c r="B264" s="179"/>
      <c r="C264" s="179"/>
      <c r="D264" s="179"/>
      <c r="E264" s="179"/>
      <c r="F264" s="179"/>
      <c r="G264" s="179"/>
      <c r="H264" s="179"/>
      <c r="I264" s="179"/>
      <c r="J264" s="179"/>
      <c r="K264" s="179"/>
      <c r="L264" s="179"/>
      <c r="M264" s="179"/>
      <c r="N264" s="179"/>
    </row>
    <row r="265" spans="1:14" s="180" customFormat="1">
      <c r="A265" s="179"/>
      <c r="B265" s="179"/>
      <c r="C265" s="179"/>
      <c r="D265" s="179"/>
      <c r="E265" s="179"/>
      <c r="F265" s="179"/>
      <c r="G265" s="179"/>
      <c r="H265" s="179"/>
      <c r="I265" s="179"/>
      <c r="J265" s="179"/>
      <c r="K265" s="179"/>
      <c r="L265" s="179"/>
      <c r="M265" s="179"/>
      <c r="N265" s="179"/>
    </row>
    <row r="266" spans="1:14" s="180" customFormat="1">
      <c r="A266" s="179"/>
      <c r="B266" s="179"/>
      <c r="C266" s="179"/>
      <c r="D266" s="179"/>
      <c r="E266" s="179"/>
      <c r="F266" s="179"/>
      <c r="G266" s="179"/>
      <c r="H266" s="179"/>
      <c r="I266" s="179"/>
      <c r="J266" s="179"/>
      <c r="K266" s="179"/>
      <c r="L266" s="179"/>
      <c r="M266" s="179"/>
      <c r="N266" s="179"/>
    </row>
    <row r="267" spans="1:14" s="180" customFormat="1">
      <c r="A267" s="179"/>
      <c r="B267" s="179"/>
      <c r="C267" s="179"/>
      <c r="D267" s="179"/>
      <c r="E267" s="179"/>
      <c r="F267" s="179"/>
      <c r="G267" s="179"/>
      <c r="H267" s="179"/>
      <c r="I267" s="179"/>
      <c r="J267" s="179"/>
      <c r="K267" s="179"/>
      <c r="L267" s="179"/>
      <c r="M267" s="179"/>
      <c r="N267" s="179"/>
    </row>
    <row r="268" spans="1:14" s="180" customFormat="1">
      <c r="A268" s="179"/>
      <c r="B268" s="179"/>
      <c r="C268" s="179"/>
      <c r="D268" s="179"/>
      <c r="E268" s="179"/>
      <c r="F268" s="179"/>
      <c r="G268" s="179"/>
      <c r="H268" s="179"/>
      <c r="I268" s="179"/>
      <c r="J268" s="179"/>
      <c r="K268" s="179"/>
      <c r="L268" s="179"/>
      <c r="M268" s="179"/>
      <c r="N268" s="179"/>
    </row>
    <row r="269" spans="1:14" s="180" customFormat="1">
      <c r="A269" s="179"/>
      <c r="B269" s="179"/>
      <c r="C269" s="179"/>
      <c r="D269" s="179"/>
      <c r="E269" s="179"/>
      <c r="F269" s="179"/>
      <c r="G269" s="179"/>
      <c r="H269" s="179"/>
      <c r="I269" s="179"/>
      <c r="J269" s="179"/>
      <c r="K269" s="179"/>
      <c r="L269" s="179"/>
      <c r="M269" s="179"/>
      <c r="N269" s="179"/>
    </row>
    <row r="270" spans="1:14" s="180" customFormat="1">
      <c r="A270" s="179"/>
      <c r="B270" s="179"/>
      <c r="C270" s="179"/>
      <c r="D270" s="179"/>
      <c r="E270" s="179"/>
      <c r="F270" s="179"/>
      <c r="G270" s="179"/>
      <c r="H270" s="179"/>
      <c r="I270" s="179"/>
      <c r="J270" s="179"/>
      <c r="K270" s="179"/>
      <c r="L270" s="179"/>
      <c r="M270" s="179"/>
      <c r="N270" s="179"/>
    </row>
    <row r="271" spans="1:14" s="180" customFormat="1">
      <c r="A271" s="179"/>
      <c r="B271" s="179"/>
      <c r="C271" s="179"/>
      <c r="D271" s="179"/>
      <c r="E271" s="179"/>
      <c r="F271" s="179"/>
      <c r="G271" s="179"/>
      <c r="H271" s="179"/>
      <c r="I271" s="179"/>
      <c r="J271" s="179"/>
      <c r="K271" s="179"/>
      <c r="L271" s="179"/>
      <c r="M271" s="179"/>
      <c r="N271" s="179"/>
    </row>
    <row r="272" spans="1:14" s="180" customFormat="1">
      <c r="A272" s="179"/>
      <c r="B272" s="179"/>
      <c r="C272" s="179"/>
      <c r="D272" s="179"/>
      <c r="E272" s="179"/>
      <c r="F272" s="179"/>
      <c r="G272" s="179"/>
      <c r="H272" s="179"/>
      <c r="I272" s="179"/>
      <c r="J272" s="179"/>
      <c r="K272" s="179"/>
      <c r="L272" s="179"/>
      <c r="M272" s="179"/>
      <c r="N272" s="179"/>
    </row>
    <row r="273" spans="1:14" s="180" customFormat="1">
      <c r="A273" s="179"/>
      <c r="B273" s="179"/>
      <c r="C273" s="179"/>
      <c r="D273" s="179"/>
      <c r="E273" s="179"/>
      <c r="F273" s="179"/>
      <c r="G273" s="179"/>
      <c r="H273" s="179"/>
      <c r="I273" s="179"/>
      <c r="J273" s="179"/>
      <c r="K273" s="179"/>
      <c r="L273" s="179"/>
      <c r="M273" s="179"/>
      <c r="N273" s="179"/>
    </row>
    <row r="274" spans="1:14" s="180" customFormat="1">
      <c r="A274" s="179"/>
      <c r="B274" s="179"/>
      <c r="C274" s="179"/>
      <c r="D274" s="179"/>
      <c r="E274" s="179"/>
      <c r="F274" s="179"/>
      <c r="G274" s="179"/>
      <c r="H274" s="179"/>
      <c r="I274" s="179"/>
      <c r="J274" s="179"/>
      <c r="K274" s="179"/>
      <c r="L274" s="179"/>
      <c r="M274" s="179"/>
      <c r="N274" s="179"/>
    </row>
    <row r="275" spans="1:14" s="180" customFormat="1">
      <c r="A275" s="179"/>
      <c r="B275" s="179"/>
      <c r="C275" s="179"/>
      <c r="D275" s="179"/>
      <c r="E275" s="179"/>
      <c r="F275" s="179"/>
      <c r="G275" s="179"/>
      <c r="H275" s="179"/>
      <c r="I275" s="179"/>
      <c r="J275" s="179"/>
      <c r="K275" s="179"/>
      <c r="L275" s="179"/>
      <c r="M275" s="179"/>
      <c r="N275" s="179"/>
    </row>
    <row r="276" spans="1:14" s="180" customFormat="1">
      <c r="A276" s="179"/>
      <c r="B276" s="179"/>
      <c r="C276" s="179"/>
      <c r="D276" s="179"/>
      <c r="E276" s="179"/>
      <c r="F276" s="179"/>
      <c r="G276" s="179"/>
      <c r="H276" s="179"/>
      <c r="I276" s="179"/>
      <c r="J276" s="179"/>
      <c r="K276" s="179"/>
      <c r="L276" s="179"/>
      <c r="M276" s="179"/>
      <c r="N276" s="179"/>
    </row>
    <row r="277" spans="1:14" s="180" customFormat="1">
      <c r="A277" s="179"/>
      <c r="B277" s="179"/>
      <c r="C277" s="179"/>
      <c r="D277" s="179"/>
      <c r="E277" s="179"/>
      <c r="F277" s="179"/>
      <c r="G277" s="179"/>
      <c r="H277" s="179"/>
      <c r="I277" s="179"/>
      <c r="J277" s="179"/>
      <c r="K277" s="179"/>
      <c r="L277" s="179"/>
      <c r="M277" s="179"/>
      <c r="N277" s="179"/>
    </row>
    <row r="278" spans="1:14" s="180" customFormat="1">
      <c r="A278" s="179"/>
      <c r="B278" s="179"/>
      <c r="C278" s="179"/>
      <c r="D278" s="179"/>
      <c r="E278" s="179"/>
      <c r="F278" s="179"/>
      <c r="G278" s="179"/>
      <c r="H278" s="179"/>
      <c r="I278" s="179"/>
      <c r="J278" s="179"/>
      <c r="K278" s="179"/>
      <c r="L278" s="179"/>
      <c r="M278" s="179"/>
      <c r="N278" s="179"/>
    </row>
    <row r="279" spans="1:14" s="180" customFormat="1">
      <c r="A279" s="179"/>
      <c r="B279" s="179"/>
      <c r="C279" s="179"/>
      <c r="D279" s="179"/>
      <c r="E279" s="179"/>
      <c r="F279" s="179"/>
      <c r="G279" s="179"/>
      <c r="H279" s="179"/>
      <c r="I279" s="179"/>
      <c r="J279" s="179"/>
      <c r="K279" s="179"/>
      <c r="L279" s="179"/>
      <c r="M279" s="179"/>
      <c r="N279" s="179"/>
    </row>
    <row r="280" spans="1:14" s="180" customFormat="1">
      <c r="A280" s="179"/>
      <c r="B280" s="179"/>
      <c r="C280" s="179"/>
      <c r="D280" s="179"/>
      <c r="E280" s="179"/>
      <c r="F280" s="179"/>
      <c r="G280" s="179"/>
      <c r="H280" s="179"/>
      <c r="I280" s="179"/>
      <c r="J280" s="179"/>
      <c r="K280" s="179"/>
      <c r="L280" s="179"/>
      <c r="M280" s="179"/>
      <c r="N280" s="179"/>
    </row>
    <row r="281" spans="1:14" s="180" customFormat="1">
      <c r="A281" s="179"/>
      <c r="B281" s="179"/>
      <c r="C281" s="179"/>
      <c r="D281" s="179"/>
      <c r="E281" s="179"/>
      <c r="F281" s="179"/>
      <c r="G281" s="179"/>
      <c r="H281" s="179"/>
      <c r="I281" s="179"/>
      <c r="J281" s="179"/>
      <c r="K281" s="179"/>
      <c r="L281" s="179"/>
      <c r="M281" s="179"/>
      <c r="N281" s="179"/>
    </row>
    <row r="282" spans="1:14" s="180" customFormat="1">
      <c r="A282" s="179"/>
      <c r="B282" s="179"/>
      <c r="C282" s="179"/>
      <c r="D282" s="179"/>
      <c r="E282" s="179"/>
      <c r="F282" s="179"/>
      <c r="G282" s="179"/>
      <c r="H282" s="179"/>
      <c r="I282" s="179"/>
      <c r="J282" s="179"/>
      <c r="K282" s="179"/>
      <c r="L282" s="179"/>
      <c r="M282" s="179"/>
      <c r="N282" s="179"/>
    </row>
    <row r="283" spans="1:14" s="180" customFormat="1">
      <c r="A283" s="179"/>
      <c r="B283" s="179"/>
      <c r="C283" s="179"/>
      <c r="D283" s="179"/>
      <c r="E283" s="179"/>
      <c r="F283" s="179"/>
      <c r="G283" s="179"/>
      <c r="H283" s="179"/>
      <c r="I283" s="179"/>
      <c r="J283" s="179"/>
      <c r="K283" s="179"/>
      <c r="L283" s="179"/>
      <c r="M283" s="179"/>
      <c r="N283" s="179"/>
    </row>
    <row r="284" spans="1:14" s="180" customFormat="1">
      <c r="A284" s="179"/>
      <c r="B284" s="179"/>
      <c r="C284" s="179"/>
      <c r="D284" s="179"/>
      <c r="E284" s="179"/>
      <c r="F284" s="179"/>
      <c r="G284" s="179"/>
      <c r="H284" s="179"/>
      <c r="I284" s="179"/>
      <c r="J284" s="179"/>
      <c r="K284" s="179"/>
      <c r="L284" s="179"/>
      <c r="M284" s="179"/>
      <c r="N284" s="179"/>
    </row>
    <row r="285" spans="1:14" s="180" customFormat="1">
      <c r="A285" s="179"/>
      <c r="B285" s="179"/>
      <c r="C285" s="179"/>
      <c r="D285" s="179"/>
      <c r="E285" s="179"/>
      <c r="F285" s="179"/>
      <c r="G285" s="179"/>
      <c r="H285" s="179"/>
      <c r="I285" s="179"/>
      <c r="J285" s="179"/>
      <c r="K285" s="179"/>
      <c r="L285" s="179"/>
      <c r="M285" s="179"/>
      <c r="N285" s="179"/>
    </row>
    <row r="286" spans="1:14" s="180" customFormat="1">
      <c r="A286" s="179"/>
      <c r="B286" s="179"/>
      <c r="C286" s="179"/>
      <c r="D286" s="179"/>
      <c r="E286" s="179"/>
      <c r="F286" s="179"/>
      <c r="G286" s="179"/>
      <c r="H286" s="179"/>
      <c r="I286" s="179"/>
      <c r="J286" s="179"/>
      <c r="K286" s="179"/>
      <c r="L286" s="179"/>
      <c r="M286" s="179"/>
      <c r="N286" s="179"/>
    </row>
    <row r="287" spans="1:14" s="180" customFormat="1">
      <c r="A287" s="179"/>
      <c r="B287" s="179"/>
      <c r="C287" s="179"/>
      <c r="D287" s="179"/>
      <c r="E287" s="179"/>
      <c r="F287" s="179"/>
      <c r="G287" s="179"/>
      <c r="H287" s="179"/>
      <c r="I287" s="179"/>
      <c r="J287" s="179"/>
      <c r="K287" s="179"/>
      <c r="L287" s="179"/>
      <c r="M287" s="179"/>
      <c r="N287" s="179"/>
    </row>
    <row r="288" spans="1:14" s="180" customFormat="1">
      <c r="A288" s="179"/>
      <c r="B288" s="179"/>
      <c r="C288" s="179"/>
      <c r="D288" s="179"/>
      <c r="E288" s="179"/>
      <c r="F288" s="179"/>
      <c r="G288" s="179"/>
      <c r="H288" s="179"/>
      <c r="I288" s="179"/>
      <c r="J288" s="179"/>
      <c r="K288" s="179"/>
      <c r="L288" s="179"/>
      <c r="M288" s="179"/>
      <c r="N288" s="179"/>
    </row>
    <row r="289" spans="1:14" s="180" customFormat="1">
      <c r="A289" s="179"/>
      <c r="B289" s="179"/>
      <c r="C289" s="179"/>
      <c r="D289" s="179"/>
      <c r="E289" s="179"/>
      <c r="F289" s="179"/>
      <c r="G289" s="179"/>
      <c r="H289" s="179"/>
      <c r="I289" s="179"/>
      <c r="J289" s="179"/>
      <c r="K289" s="179"/>
      <c r="L289" s="179"/>
      <c r="M289" s="179"/>
      <c r="N289" s="179"/>
    </row>
    <row r="290" spans="1:14" s="180" customFormat="1">
      <c r="A290" s="179"/>
      <c r="B290" s="179"/>
      <c r="C290" s="179"/>
      <c r="D290" s="179"/>
      <c r="E290" s="179"/>
      <c r="F290" s="179"/>
      <c r="G290" s="179"/>
      <c r="H290" s="179"/>
      <c r="I290" s="179"/>
      <c r="J290" s="179"/>
      <c r="K290" s="179"/>
      <c r="L290" s="179"/>
      <c r="M290" s="179"/>
      <c r="N290" s="179"/>
    </row>
    <row r="291" spans="1:14" s="180" customFormat="1">
      <c r="A291" s="179"/>
      <c r="B291" s="179"/>
      <c r="C291" s="179"/>
      <c r="D291" s="179"/>
      <c r="E291" s="179"/>
      <c r="F291" s="179"/>
      <c r="G291" s="179"/>
      <c r="H291" s="179"/>
      <c r="I291" s="179"/>
      <c r="J291" s="179"/>
      <c r="K291" s="179"/>
      <c r="L291" s="179"/>
      <c r="M291" s="179"/>
      <c r="N291" s="179"/>
    </row>
    <row r="292" spans="1:14" s="180" customFormat="1">
      <c r="A292" s="179"/>
      <c r="B292" s="179"/>
      <c r="C292" s="179"/>
      <c r="D292" s="179"/>
      <c r="E292" s="179"/>
      <c r="F292" s="179"/>
      <c r="G292" s="179"/>
      <c r="H292" s="179"/>
      <c r="I292" s="179"/>
      <c r="J292" s="179"/>
      <c r="K292" s="179"/>
      <c r="L292" s="179"/>
      <c r="M292" s="179"/>
      <c r="N292" s="179"/>
    </row>
    <row r="293" spans="1:14" s="180" customFormat="1">
      <c r="A293" s="179"/>
      <c r="B293" s="179"/>
      <c r="C293" s="179"/>
      <c r="D293" s="179"/>
      <c r="E293" s="179"/>
      <c r="F293" s="179"/>
      <c r="G293" s="179"/>
      <c r="H293" s="179"/>
      <c r="I293" s="179"/>
      <c r="J293" s="179"/>
      <c r="K293" s="179"/>
      <c r="L293" s="179"/>
      <c r="M293" s="179"/>
      <c r="N293" s="179"/>
    </row>
    <row r="294" spans="1:14" s="180" customFormat="1">
      <c r="A294" s="179"/>
      <c r="B294" s="179"/>
      <c r="C294" s="179"/>
      <c r="D294" s="179"/>
      <c r="E294" s="179"/>
      <c r="F294" s="179"/>
      <c r="G294" s="179"/>
      <c r="H294" s="179"/>
      <c r="I294" s="179"/>
      <c r="J294" s="179"/>
      <c r="K294" s="179"/>
      <c r="L294" s="179"/>
      <c r="M294" s="179"/>
      <c r="N294" s="179"/>
    </row>
    <row r="295" spans="1:14" s="180" customFormat="1">
      <c r="A295" s="179"/>
      <c r="B295" s="179"/>
      <c r="C295" s="179"/>
      <c r="D295" s="179"/>
      <c r="E295" s="179"/>
      <c r="F295" s="179"/>
      <c r="G295" s="179"/>
      <c r="H295" s="179"/>
      <c r="I295" s="179"/>
      <c r="J295" s="179"/>
      <c r="K295" s="179"/>
      <c r="L295" s="179"/>
      <c r="M295" s="179"/>
      <c r="N295" s="179"/>
    </row>
    <row r="296" spans="1:14" s="180" customFormat="1">
      <c r="A296" s="179"/>
      <c r="B296" s="179"/>
      <c r="C296" s="179"/>
      <c r="D296" s="179"/>
      <c r="E296" s="179"/>
      <c r="F296" s="179"/>
      <c r="G296" s="179"/>
      <c r="H296" s="179"/>
      <c r="I296" s="179"/>
      <c r="J296" s="179"/>
      <c r="K296" s="179"/>
      <c r="L296" s="179"/>
      <c r="M296" s="179"/>
      <c r="N296" s="179"/>
    </row>
    <row r="297" spans="1:14" s="180" customFormat="1">
      <c r="A297" s="179"/>
      <c r="B297" s="179"/>
      <c r="C297" s="179"/>
      <c r="D297" s="179"/>
      <c r="E297" s="179"/>
      <c r="F297" s="179"/>
      <c r="G297" s="179"/>
      <c r="H297" s="179"/>
      <c r="I297" s="179"/>
      <c r="J297" s="179"/>
      <c r="K297" s="179"/>
      <c r="L297" s="179"/>
      <c r="M297" s="179"/>
      <c r="N297" s="179"/>
    </row>
    <row r="298" spans="1:14" s="180" customFormat="1">
      <c r="A298" s="179"/>
      <c r="B298" s="179"/>
      <c r="C298" s="179"/>
      <c r="D298" s="179"/>
      <c r="E298" s="179"/>
      <c r="F298" s="179"/>
      <c r="G298" s="179"/>
      <c r="H298" s="179"/>
      <c r="I298" s="179"/>
      <c r="J298" s="179"/>
      <c r="K298" s="179"/>
      <c r="L298" s="179"/>
      <c r="M298" s="179"/>
      <c r="N298" s="179"/>
    </row>
    <row r="299" spans="1:14" s="180" customFormat="1">
      <c r="A299" s="179"/>
      <c r="B299" s="179"/>
      <c r="C299" s="179"/>
      <c r="D299" s="179"/>
      <c r="E299" s="179"/>
      <c r="F299" s="179"/>
      <c r="G299" s="179"/>
      <c r="H299" s="179"/>
      <c r="I299" s="179"/>
      <c r="J299" s="179"/>
      <c r="K299" s="179"/>
      <c r="L299" s="179"/>
      <c r="M299" s="179"/>
      <c r="N299" s="179"/>
    </row>
    <row r="300" spans="1:14" s="180" customFormat="1">
      <c r="A300" s="179"/>
      <c r="B300" s="179"/>
      <c r="C300" s="179"/>
      <c r="D300" s="179"/>
      <c r="E300" s="179"/>
      <c r="F300" s="179"/>
      <c r="G300" s="179"/>
      <c r="H300" s="179"/>
      <c r="I300" s="179"/>
      <c r="J300" s="179"/>
      <c r="K300" s="179"/>
      <c r="L300" s="179"/>
      <c r="M300" s="179"/>
      <c r="N300" s="179"/>
    </row>
    <row r="301" spans="1:14" s="180" customFormat="1">
      <c r="A301" s="179"/>
      <c r="B301" s="179"/>
      <c r="C301" s="179"/>
      <c r="D301" s="179"/>
      <c r="E301" s="179"/>
      <c r="F301" s="179"/>
      <c r="G301" s="179"/>
      <c r="H301" s="179"/>
      <c r="I301" s="179"/>
      <c r="J301" s="179"/>
      <c r="K301" s="179"/>
      <c r="L301" s="179"/>
      <c r="M301" s="179"/>
      <c r="N301" s="179"/>
    </row>
    <row r="302" spans="1:14" s="180" customFormat="1">
      <c r="A302" s="179"/>
      <c r="B302" s="179"/>
      <c r="C302" s="179"/>
      <c r="D302" s="179"/>
      <c r="E302" s="179"/>
      <c r="F302" s="179"/>
      <c r="G302" s="179"/>
      <c r="H302" s="179"/>
      <c r="I302" s="179"/>
      <c r="J302" s="179"/>
      <c r="K302" s="179"/>
      <c r="L302" s="179"/>
      <c r="M302" s="179"/>
      <c r="N302" s="179"/>
    </row>
    <row r="303" spans="1:14" s="180" customFormat="1">
      <c r="A303" s="179"/>
      <c r="B303" s="179"/>
      <c r="C303" s="179"/>
      <c r="D303" s="179"/>
      <c r="E303" s="179"/>
      <c r="F303" s="179"/>
      <c r="G303" s="179"/>
      <c r="H303" s="179"/>
      <c r="I303" s="179"/>
      <c r="J303" s="179"/>
      <c r="K303" s="179"/>
      <c r="L303" s="179"/>
      <c r="M303" s="179"/>
      <c r="N303" s="179"/>
    </row>
    <row r="304" spans="1:14" s="180" customFormat="1">
      <c r="A304" s="179"/>
      <c r="B304" s="179"/>
      <c r="C304" s="179"/>
      <c r="D304" s="179"/>
      <c r="E304" s="179"/>
      <c r="F304" s="179"/>
      <c r="G304" s="179"/>
      <c r="H304" s="179"/>
      <c r="I304" s="179"/>
      <c r="J304" s="179"/>
      <c r="K304" s="179"/>
      <c r="L304" s="179"/>
      <c r="M304" s="179"/>
      <c r="N304" s="179"/>
    </row>
    <row r="305" spans="1:14" s="180" customFormat="1">
      <c r="A305" s="179"/>
      <c r="B305" s="179"/>
      <c r="C305" s="179"/>
      <c r="D305" s="179"/>
      <c r="E305" s="179"/>
      <c r="F305" s="179"/>
      <c r="G305" s="179"/>
      <c r="H305" s="179"/>
      <c r="I305" s="179"/>
      <c r="J305" s="179"/>
      <c r="K305" s="179"/>
      <c r="L305" s="179"/>
      <c r="M305" s="179"/>
      <c r="N305" s="179"/>
    </row>
    <row r="306" spans="1:14" s="180" customFormat="1">
      <c r="A306" s="179"/>
      <c r="B306" s="179"/>
      <c r="C306" s="179"/>
      <c r="D306" s="179"/>
      <c r="E306" s="179"/>
      <c r="F306" s="179"/>
      <c r="G306" s="179"/>
      <c r="H306" s="179"/>
      <c r="I306" s="179"/>
      <c r="J306" s="179"/>
      <c r="K306" s="179"/>
      <c r="L306" s="179"/>
      <c r="M306" s="179"/>
      <c r="N306" s="179"/>
    </row>
    <row r="307" spans="1:14" s="180" customFormat="1">
      <c r="A307" s="179"/>
      <c r="B307" s="179"/>
      <c r="C307" s="179"/>
      <c r="D307" s="179"/>
      <c r="E307" s="179"/>
      <c r="F307" s="179"/>
      <c r="G307" s="179"/>
      <c r="H307" s="179"/>
      <c r="I307" s="179"/>
      <c r="J307" s="179"/>
      <c r="K307" s="179"/>
      <c r="L307" s="179"/>
      <c r="M307" s="179"/>
      <c r="N307" s="179"/>
    </row>
    <row r="308" spans="1:14" s="180" customFormat="1">
      <c r="A308" s="179"/>
      <c r="B308" s="179"/>
      <c r="C308" s="179"/>
      <c r="D308" s="179"/>
      <c r="E308" s="179"/>
      <c r="F308" s="179"/>
      <c r="G308" s="179"/>
      <c r="H308" s="179"/>
      <c r="I308" s="179"/>
      <c r="J308" s="179"/>
      <c r="K308" s="179"/>
      <c r="L308" s="179"/>
      <c r="M308" s="179"/>
      <c r="N308" s="179"/>
    </row>
    <row r="309" spans="1:14" s="180" customFormat="1">
      <c r="A309" s="179"/>
      <c r="B309" s="179"/>
      <c r="C309" s="179"/>
      <c r="D309" s="179"/>
      <c r="E309" s="179"/>
      <c r="F309" s="179"/>
      <c r="G309" s="179"/>
      <c r="H309" s="179"/>
      <c r="I309" s="179"/>
      <c r="J309" s="179"/>
      <c r="K309" s="179"/>
      <c r="L309" s="179"/>
      <c r="M309" s="179"/>
      <c r="N309" s="179"/>
    </row>
    <row r="310" spans="1:14" s="180" customFormat="1">
      <c r="A310" s="179"/>
      <c r="B310" s="179"/>
      <c r="C310" s="179"/>
      <c r="D310" s="179"/>
      <c r="E310" s="179"/>
      <c r="F310" s="179"/>
      <c r="G310" s="179"/>
      <c r="H310" s="179"/>
      <c r="I310" s="179"/>
      <c r="J310" s="179"/>
      <c r="K310" s="179"/>
      <c r="L310" s="179"/>
      <c r="M310" s="179"/>
      <c r="N310" s="179"/>
    </row>
    <row r="311" spans="1:14" s="180" customFormat="1">
      <c r="A311" s="179"/>
      <c r="B311" s="179"/>
      <c r="C311" s="179"/>
      <c r="D311" s="179"/>
      <c r="E311" s="179"/>
      <c r="F311" s="179"/>
      <c r="G311" s="179"/>
      <c r="H311" s="179"/>
      <c r="I311" s="179"/>
      <c r="J311" s="179"/>
      <c r="K311" s="179"/>
      <c r="L311" s="179"/>
      <c r="M311" s="179"/>
      <c r="N311" s="179"/>
    </row>
    <row r="312" spans="1:14" s="180" customFormat="1">
      <c r="A312" s="179"/>
      <c r="B312" s="179"/>
      <c r="C312" s="179"/>
      <c r="D312" s="179"/>
      <c r="E312" s="179"/>
      <c r="F312" s="179"/>
      <c r="G312" s="179"/>
      <c r="H312" s="179"/>
      <c r="I312" s="179"/>
      <c r="J312" s="179"/>
      <c r="K312" s="179"/>
      <c r="L312" s="179"/>
      <c r="M312" s="179"/>
      <c r="N312" s="179"/>
    </row>
    <row r="313" spans="1:14" s="180" customFormat="1">
      <c r="A313" s="179"/>
      <c r="B313" s="179"/>
      <c r="C313" s="179"/>
      <c r="D313" s="179"/>
      <c r="E313" s="179"/>
      <c r="F313" s="179"/>
      <c r="G313" s="179"/>
      <c r="H313" s="179"/>
      <c r="I313" s="179"/>
      <c r="J313" s="179"/>
      <c r="K313" s="179"/>
      <c r="L313" s="179"/>
      <c r="M313" s="179"/>
      <c r="N313" s="179"/>
    </row>
    <row r="314" spans="1:14" s="180" customFormat="1">
      <c r="A314" s="179"/>
      <c r="B314" s="179"/>
      <c r="C314" s="179"/>
      <c r="D314" s="179"/>
      <c r="E314" s="179"/>
      <c r="F314" s="179"/>
      <c r="G314" s="179"/>
      <c r="H314" s="179"/>
      <c r="I314" s="179"/>
      <c r="J314" s="179"/>
      <c r="K314" s="179"/>
      <c r="L314" s="179"/>
      <c r="M314" s="179"/>
      <c r="N314" s="179"/>
    </row>
    <row r="315" spans="1:14" s="180" customFormat="1">
      <c r="A315" s="179"/>
      <c r="B315" s="179"/>
      <c r="C315" s="179"/>
      <c r="D315" s="179"/>
      <c r="E315" s="179"/>
      <c r="F315" s="179"/>
      <c r="G315" s="179"/>
      <c r="H315" s="179"/>
      <c r="I315" s="179"/>
      <c r="J315" s="179"/>
      <c r="K315" s="179"/>
      <c r="L315" s="179"/>
      <c r="M315" s="179"/>
      <c r="N315" s="179"/>
    </row>
    <row r="316" spans="1:14" s="180" customFormat="1">
      <c r="A316" s="179"/>
      <c r="B316" s="179"/>
      <c r="C316" s="179"/>
      <c r="D316" s="179"/>
      <c r="E316" s="179"/>
      <c r="F316" s="179"/>
      <c r="G316" s="179"/>
      <c r="H316" s="179"/>
      <c r="I316" s="179"/>
      <c r="J316" s="179"/>
      <c r="K316" s="179"/>
      <c r="L316" s="179"/>
      <c r="M316" s="179"/>
      <c r="N316" s="179"/>
    </row>
    <row r="317" spans="1:14" s="180" customFormat="1">
      <c r="A317" s="179"/>
      <c r="B317" s="179"/>
      <c r="C317" s="179"/>
      <c r="D317" s="179"/>
      <c r="E317" s="179"/>
      <c r="F317" s="179"/>
      <c r="G317" s="179"/>
      <c r="H317" s="179"/>
      <c r="I317" s="179"/>
      <c r="J317" s="179"/>
      <c r="K317" s="179"/>
      <c r="L317" s="179"/>
      <c r="M317" s="179"/>
      <c r="N317" s="179"/>
    </row>
    <row r="318" spans="1:14" s="180" customFormat="1">
      <c r="A318" s="179"/>
      <c r="B318" s="179"/>
      <c r="C318" s="179"/>
      <c r="D318" s="179"/>
      <c r="E318" s="179"/>
      <c r="F318" s="179"/>
      <c r="G318" s="179"/>
      <c r="H318" s="179"/>
      <c r="I318" s="179"/>
      <c r="J318" s="179"/>
      <c r="K318" s="179"/>
      <c r="L318" s="179"/>
      <c r="M318" s="179"/>
      <c r="N318" s="179"/>
    </row>
    <row r="319" spans="1:14" s="180" customFormat="1">
      <c r="A319" s="179"/>
      <c r="B319" s="179"/>
      <c r="C319" s="179"/>
      <c r="D319" s="179"/>
      <c r="E319" s="179"/>
      <c r="F319" s="179"/>
      <c r="G319" s="179"/>
      <c r="H319" s="179"/>
      <c r="I319" s="179"/>
      <c r="J319" s="179"/>
      <c r="K319" s="179"/>
      <c r="L319" s="179"/>
      <c r="M319" s="179"/>
      <c r="N319" s="179"/>
    </row>
    <row r="320" spans="1:14" s="180" customFormat="1">
      <c r="A320" s="179"/>
      <c r="B320" s="179"/>
      <c r="C320" s="179"/>
      <c r="D320" s="179"/>
      <c r="E320" s="179"/>
      <c r="F320" s="179"/>
      <c r="G320" s="179"/>
      <c r="H320" s="179"/>
      <c r="I320" s="179"/>
      <c r="J320" s="179"/>
      <c r="K320" s="179"/>
      <c r="L320" s="179"/>
      <c r="M320" s="179"/>
      <c r="N320" s="179"/>
    </row>
    <row r="321" spans="1:14" s="180" customFormat="1">
      <c r="A321" s="179"/>
      <c r="B321" s="179"/>
      <c r="C321" s="179"/>
      <c r="D321" s="179"/>
      <c r="E321" s="179"/>
      <c r="F321" s="179"/>
      <c r="G321" s="179"/>
      <c r="H321" s="179"/>
      <c r="I321" s="179"/>
      <c r="J321" s="179"/>
      <c r="K321" s="179"/>
      <c r="L321" s="179"/>
      <c r="M321" s="179"/>
      <c r="N321" s="179"/>
    </row>
    <row r="322" spans="1:14" s="180" customFormat="1">
      <c r="A322" s="179"/>
      <c r="B322" s="179"/>
      <c r="C322" s="179"/>
      <c r="D322" s="179"/>
      <c r="E322" s="179"/>
      <c r="F322" s="179"/>
      <c r="G322" s="179"/>
      <c r="H322" s="179"/>
      <c r="I322" s="179"/>
      <c r="J322" s="179"/>
      <c r="K322" s="179"/>
      <c r="L322" s="179"/>
      <c r="M322" s="179"/>
      <c r="N322" s="179"/>
    </row>
    <row r="323" spans="1:14" s="180" customFormat="1">
      <c r="A323" s="179"/>
      <c r="B323" s="179"/>
      <c r="C323" s="179"/>
      <c r="D323" s="179"/>
      <c r="E323" s="179"/>
      <c r="F323" s="179"/>
      <c r="G323" s="179"/>
      <c r="H323" s="179"/>
      <c r="I323" s="179"/>
      <c r="J323" s="179"/>
      <c r="K323" s="179"/>
      <c r="L323" s="179"/>
      <c r="M323" s="179"/>
      <c r="N323" s="179"/>
    </row>
    <row r="324" spans="1:14" s="180" customFormat="1">
      <c r="A324" s="179"/>
      <c r="B324" s="179"/>
      <c r="C324" s="179"/>
      <c r="D324" s="179"/>
      <c r="E324" s="179"/>
      <c r="F324" s="179"/>
      <c r="G324" s="179"/>
      <c r="H324" s="179"/>
      <c r="I324" s="179"/>
      <c r="J324" s="179"/>
      <c r="K324" s="179"/>
      <c r="L324" s="179"/>
      <c r="M324" s="179"/>
      <c r="N324" s="179"/>
    </row>
    <row r="325" spans="1:14" s="180" customFormat="1">
      <c r="A325" s="179"/>
      <c r="B325" s="179"/>
      <c r="C325" s="179"/>
      <c r="D325" s="179"/>
      <c r="E325" s="179"/>
      <c r="F325" s="179"/>
      <c r="G325" s="179"/>
      <c r="H325" s="179"/>
      <c r="I325" s="179"/>
      <c r="J325" s="179"/>
      <c r="K325" s="179"/>
      <c r="L325" s="179"/>
      <c r="M325" s="179"/>
      <c r="N325" s="179"/>
    </row>
    <row r="326" spans="1:14" s="180" customFormat="1">
      <c r="A326" s="179"/>
      <c r="B326" s="179"/>
      <c r="C326" s="179"/>
      <c r="D326" s="179"/>
      <c r="E326" s="179"/>
      <c r="F326" s="179"/>
      <c r="G326" s="179"/>
      <c r="H326" s="179"/>
      <c r="I326" s="179"/>
      <c r="J326" s="179"/>
      <c r="K326" s="179"/>
      <c r="L326" s="179"/>
      <c r="M326" s="179"/>
      <c r="N326" s="179"/>
    </row>
    <row r="327" spans="1:14" s="180" customFormat="1">
      <c r="A327" s="179"/>
      <c r="B327" s="179"/>
      <c r="C327" s="179"/>
      <c r="D327" s="179"/>
      <c r="E327" s="179"/>
      <c r="F327" s="179"/>
      <c r="G327" s="179"/>
      <c r="H327" s="179"/>
      <c r="I327" s="179"/>
      <c r="J327" s="179"/>
      <c r="K327" s="179"/>
      <c r="L327" s="179"/>
      <c r="M327" s="179"/>
      <c r="N327" s="179"/>
    </row>
    <row r="328" spans="1:14" s="180" customFormat="1">
      <c r="A328" s="179"/>
      <c r="B328" s="179"/>
      <c r="C328" s="179"/>
      <c r="D328" s="179"/>
      <c r="E328" s="179"/>
      <c r="F328" s="179"/>
      <c r="G328" s="179"/>
      <c r="H328" s="179"/>
      <c r="I328" s="179"/>
      <c r="J328" s="179"/>
      <c r="K328" s="179"/>
      <c r="L328" s="179"/>
      <c r="M328" s="179"/>
      <c r="N328" s="179"/>
    </row>
    <row r="329" spans="1:14" s="180" customFormat="1">
      <c r="A329" s="179"/>
      <c r="B329" s="179"/>
      <c r="C329" s="179"/>
      <c r="D329" s="179"/>
      <c r="E329" s="179"/>
      <c r="F329" s="179"/>
      <c r="G329" s="179"/>
      <c r="H329" s="179"/>
      <c r="I329" s="179"/>
      <c r="J329" s="179"/>
      <c r="K329" s="179"/>
      <c r="L329" s="179"/>
      <c r="M329" s="179"/>
      <c r="N329" s="179"/>
    </row>
    <row r="330" spans="1:14" s="180" customFormat="1">
      <c r="A330" s="179"/>
      <c r="B330" s="179"/>
      <c r="C330" s="179"/>
      <c r="D330" s="179"/>
      <c r="E330" s="179"/>
      <c r="F330" s="179"/>
      <c r="G330" s="179"/>
      <c r="H330" s="179"/>
      <c r="I330" s="179"/>
      <c r="J330" s="179"/>
      <c r="K330" s="179"/>
      <c r="L330" s="179"/>
      <c r="M330" s="179"/>
      <c r="N330" s="179"/>
    </row>
    <row r="331" spans="1:14" s="180" customFormat="1">
      <c r="A331" s="179"/>
      <c r="B331" s="179"/>
      <c r="C331" s="179"/>
      <c r="D331" s="179"/>
      <c r="E331" s="179"/>
      <c r="F331" s="179"/>
      <c r="G331" s="179"/>
      <c r="H331" s="179"/>
      <c r="I331" s="179"/>
      <c r="J331" s="179"/>
      <c r="K331" s="179"/>
      <c r="L331" s="179"/>
      <c r="M331" s="179"/>
      <c r="N331" s="179"/>
    </row>
    <row r="332" spans="1:14" s="180" customFormat="1">
      <c r="A332" s="179"/>
      <c r="B332" s="179"/>
      <c r="C332" s="179"/>
      <c r="D332" s="179"/>
      <c r="E332" s="179"/>
      <c r="F332" s="179"/>
      <c r="G332" s="179"/>
      <c r="H332" s="179"/>
      <c r="I332" s="179"/>
      <c r="J332" s="179"/>
      <c r="K332" s="179"/>
      <c r="L332" s="179"/>
      <c r="M332" s="179"/>
      <c r="N332" s="179"/>
    </row>
    <row r="333" spans="1:14" s="180" customFormat="1">
      <c r="A333" s="179"/>
      <c r="B333" s="179"/>
      <c r="C333" s="179"/>
      <c r="D333" s="179"/>
      <c r="E333" s="179"/>
      <c r="F333" s="179"/>
      <c r="G333" s="179"/>
      <c r="H333" s="179"/>
      <c r="I333" s="179"/>
      <c r="J333" s="179"/>
      <c r="K333" s="179"/>
      <c r="L333" s="179"/>
      <c r="M333" s="179"/>
      <c r="N333" s="179"/>
    </row>
    <row r="334" spans="1:14" s="180" customFormat="1">
      <c r="A334" s="179"/>
      <c r="B334" s="179"/>
      <c r="C334" s="179"/>
      <c r="D334" s="179"/>
      <c r="E334" s="179"/>
      <c r="F334" s="179"/>
      <c r="G334" s="179"/>
      <c r="H334" s="179"/>
      <c r="I334" s="179"/>
      <c r="J334" s="179"/>
      <c r="K334" s="179"/>
      <c r="L334" s="179"/>
      <c r="M334" s="179"/>
      <c r="N334" s="179"/>
    </row>
    <row r="335" spans="1:14" s="180" customFormat="1">
      <c r="A335" s="179"/>
      <c r="B335" s="179"/>
      <c r="C335" s="179"/>
      <c r="D335" s="179"/>
      <c r="E335" s="179"/>
      <c r="F335" s="179"/>
      <c r="G335" s="179"/>
      <c r="H335" s="179"/>
      <c r="I335" s="179"/>
      <c r="J335" s="179"/>
      <c r="K335" s="179"/>
      <c r="L335" s="179"/>
      <c r="M335" s="179"/>
      <c r="N335" s="179"/>
    </row>
    <row r="336" spans="1:14" s="180" customFormat="1">
      <c r="A336" s="179"/>
      <c r="B336" s="179"/>
      <c r="C336" s="179"/>
      <c r="D336" s="179"/>
      <c r="E336" s="179"/>
      <c r="F336" s="179"/>
      <c r="G336" s="179"/>
      <c r="H336" s="179"/>
      <c r="I336" s="179"/>
      <c r="J336" s="179"/>
      <c r="K336" s="179"/>
      <c r="L336" s="179"/>
      <c r="M336" s="179"/>
      <c r="N336" s="179"/>
    </row>
  </sheetData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Zakladka nr 1</vt:lpstr>
      <vt:lpstr>Zakladka nr 2</vt:lpstr>
      <vt:lpstr>Załącznik nr 3</vt:lpstr>
      <vt:lpstr>Załącznik nr 5</vt:lpstr>
      <vt:lpstr>Załącnik nr 6</vt:lpstr>
      <vt:lpstr>Załacznik nr 7</vt:lpstr>
      <vt:lpstr>Załacznik nr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Twoja nazwa użytkownika</cp:lastModifiedBy>
  <dcterms:created xsi:type="dcterms:W3CDTF">2014-05-28T12:19:35Z</dcterms:created>
  <dcterms:modified xsi:type="dcterms:W3CDTF">2014-12-01T09:34:04Z</dcterms:modified>
</cp:coreProperties>
</file>